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filterPrivacy="1" codeName="ThisWorkbook" defaultThemeVersion="124226"/>
  <xr:revisionPtr revIDLastSave="0" documentId="13_ncr:1_{3364BEB2-C1B9-4D20-8DC5-82EC0627558D}" xr6:coauthVersionLast="47" xr6:coauthVersionMax="47" xr10:uidLastSave="{00000000-0000-0000-0000-000000000000}"/>
  <bookViews>
    <workbookView xWindow="-120" yWindow="-120" windowWidth="29040" windowHeight="15720" tabRatio="708" xr2:uid="{00000000-000D-0000-FFFF-FFFF00000000}"/>
  </bookViews>
  <sheets>
    <sheet name="Introduction" sheetId="38" r:id="rId1"/>
    <sheet name="Specification &amp; Overview" sheetId="39" r:id="rId2"/>
    <sheet name="Naming Conventions" sheetId="56" r:id="rId3"/>
    <sheet name="A" sheetId="51" r:id="rId4"/>
    <sheet name="B1" sheetId="45" r:id="rId5"/>
    <sheet name="B2" sheetId="46" r:id="rId6"/>
    <sheet name="B3" sheetId="47" r:id="rId7"/>
    <sheet name="B4" sheetId="48" r:id="rId8"/>
    <sheet name="C" sheetId="64" r:id="rId9"/>
    <sheet name="D" sheetId="65" r:id="rId10"/>
    <sheet name="E1" sheetId="43" r:id="rId11"/>
    <sheet name="E2" sheetId="53" r:id="rId12"/>
    <sheet name="F" sheetId="66" r:id="rId13"/>
    <sheet name="G" sheetId="21" r:id="rId14"/>
    <sheet name="A_FI_BNCO" sheetId="59" r:id="rId15"/>
    <sheet name="A_SI_BNCO" sheetId="61" r:id="rId16"/>
    <sheet name="A_FI_MM" sheetId="62" r:id="rId17"/>
    <sheet name="A_SI_MM" sheetId="63" r:id="rId18"/>
  </sheets>
  <definedNames>
    <definedName name="_GoBack" localSheetId="0">Introduction!#REF!</definedName>
    <definedName name="_xlnm.Print_Area" localSheetId="14">A_FI_BNCO!$A$1:$P$19</definedName>
    <definedName name="_xlnm.Print_Area" localSheetId="16">A_FI_MM!$A$1:$P$19</definedName>
    <definedName name="_xlnm.Print_Area" localSheetId="15">A_SI_BNCO!$A$1:$P$19</definedName>
    <definedName name="_xlnm.Print_Area" localSheetId="17">A_SI_MM!$A$1:$P$19</definedName>
    <definedName name="_xlnm.Print_Area" localSheetId="10">'E1'!$A$1:$P$157</definedName>
    <definedName name="_xlnm.Print_Area" localSheetId="11">'E2'!$A$1:$P$70</definedName>
    <definedName name="_xlnm.Print_Area" localSheetId="0">Introduction!$A$1:$T$38</definedName>
    <definedName name="_xlnm.Print_Area" localSheetId="1">'Specification &amp; Overview'!$A$1:$T$90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1" i="48" l="1"/>
  <c r="G14" i="43"/>
  <c r="G15" i="43"/>
  <c r="P28" i="59" l="1"/>
  <c r="O28" i="59"/>
  <c r="N28" i="59"/>
  <c r="M28" i="59"/>
  <c r="L28" i="59"/>
  <c r="K28" i="59"/>
  <c r="J28" i="59"/>
  <c r="I28" i="59"/>
  <c r="H28" i="59"/>
  <c r="P27" i="59"/>
  <c r="O27" i="59"/>
  <c r="N27" i="59"/>
  <c r="M27" i="59"/>
  <c r="L27" i="59"/>
  <c r="K27" i="59"/>
  <c r="J27" i="59"/>
  <c r="I27" i="59"/>
  <c r="H27" i="59"/>
  <c r="P26" i="59"/>
  <c r="O26" i="59"/>
  <c r="N26" i="59"/>
  <c r="M26" i="59"/>
  <c r="L26" i="59"/>
  <c r="K26" i="59"/>
  <c r="J26" i="59"/>
  <c r="I26" i="59"/>
  <c r="H26" i="59"/>
  <c r="P25" i="59"/>
  <c r="O25" i="59"/>
  <c r="N25" i="59"/>
  <c r="M25" i="59"/>
  <c r="L25" i="59"/>
  <c r="K25" i="59"/>
  <c r="J25" i="59"/>
  <c r="I25" i="59"/>
  <c r="H25" i="59"/>
  <c r="P24" i="59"/>
  <c r="O24" i="59"/>
  <c r="N24" i="59"/>
  <c r="M24" i="59"/>
  <c r="L24" i="59"/>
  <c r="K24" i="59"/>
  <c r="J24" i="59"/>
  <c r="I24" i="59"/>
  <c r="H24" i="59"/>
  <c r="P23" i="59"/>
  <c r="O23" i="59"/>
  <c r="N23" i="59"/>
  <c r="M23" i="59"/>
  <c r="L23" i="59"/>
  <c r="K23" i="59"/>
  <c r="J23" i="59"/>
  <c r="I23" i="59"/>
  <c r="H23" i="59"/>
  <c r="P22" i="59"/>
  <c r="O22" i="59"/>
  <c r="N22" i="59"/>
  <c r="M22" i="59"/>
  <c r="L22" i="59"/>
  <c r="K22" i="59"/>
  <c r="J22" i="59"/>
  <c r="I22" i="59"/>
  <c r="H22" i="59"/>
  <c r="P21" i="59"/>
  <c r="O21" i="59"/>
  <c r="N21" i="59"/>
  <c r="M21" i="59"/>
  <c r="L21" i="59"/>
  <c r="K21" i="59"/>
  <c r="J21" i="59"/>
  <c r="I21" i="59"/>
  <c r="H21" i="59"/>
  <c r="P20" i="59"/>
  <c r="O20" i="59"/>
  <c r="N20" i="59"/>
  <c r="M20" i="59"/>
  <c r="L20" i="59"/>
  <c r="K20" i="59"/>
  <c r="J20" i="59"/>
  <c r="I20" i="59"/>
  <c r="H20" i="59"/>
  <c r="P19" i="59"/>
  <c r="O19" i="59"/>
  <c r="N19" i="59"/>
  <c r="M19" i="59"/>
  <c r="L19" i="59"/>
  <c r="K19" i="59"/>
  <c r="J19" i="59"/>
  <c r="I19" i="59"/>
  <c r="H19" i="59"/>
  <c r="P18" i="59"/>
  <c r="O18" i="59"/>
  <c r="N18" i="59"/>
  <c r="M18" i="59"/>
  <c r="L18" i="59"/>
  <c r="K18" i="59"/>
  <c r="J18" i="59"/>
  <c r="I18" i="59"/>
  <c r="H18" i="59"/>
  <c r="P17" i="59"/>
  <c r="O17" i="59"/>
  <c r="N17" i="59"/>
  <c r="M17" i="59"/>
  <c r="L17" i="59"/>
  <c r="K17" i="59"/>
  <c r="J17" i="59"/>
  <c r="I17" i="59"/>
  <c r="H17" i="59"/>
  <c r="P16" i="59"/>
  <c r="O16" i="59"/>
  <c r="N16" i="59"/>
  <c r="M16" i="59"/>
  <c r="L16" i="59"/>
  <c r="K16" i="59"/>
  <c r="J16" i="59"/>
  <c r="I16" i="59"/>
  <c r="H16" i="59"/>
  <c r="P15" i="59"/>
  <c r="O15" i="59"/>
  <c r="N15" i="59"/>
  <c r="M15" i="59"/>
  <c r="L15" i="59"/>
  <c r="K15" i="59"/>
  <c r="J15" i="59"/>
  <c r="I15" i="59"/>
  <c r="H15" i="59"/>
  <c r="P14" i="59"/>
  <c r="O14" i="59"/>
  <c r="N14" i="59"/>
  <c r="M14" i="59"/>
  <c r="L14" i="59"/>
  <c r="K14" i="59"/>
  <c r="J14" i="59"/>
  <c r="I14" i="59"/>
  <c r="H14" i="59"/>
  <c r="P13" i="59"/>
  <c r="O13" i="59"/>
  <c r="N13" i="59"/>
  <c r="M13" i="59"/>
  <c r="L13" i="59"/>
  <c r="K13" i="59"/>
  <c r="J13" i="59"/>
  <c r="I13" i="59"/>
  <c r="H13" i="59"/>
  <c r="P12" i="59"/>
  <c r="O12" i="59"/>
  <c r="N12" i="59"/>
  <c r="M12" i="59"/>
  <c r="L12" i="59"/>
  <c r="K12" i="59"/>
  <c r="J12" i="59"/>
  <c r="I12" i="59"/>
  <c r="H12" i="59"/>
  <c r="P11" i="59"/>
  <c r="O11" i="59"/>
  <c r="N11" i="59"/>
  <c r="M11" i="59"/>
  <c r="L11" i="59"/>
  <c r="K11" i="59"/>
  <c r="J11" i="59"/>
  <c r="I11" i="59"/>
  <c r="H11" i="59"/>
  <c r="P10" i="59"/>
  <c r="O10" i="59"/>
  <c r="N10" i="59"/>
  <c r="M10" i="59"/>
  <c r="L10" i="59"/>
  <c r="K10" i="59"/>
  <c r="J10" i="59"/>
  <c r="I10" i="59"/>
  <c r="H10" i="59"/>
  <c r="P9" i="59"/>
  <c r="O9" i="59"/>
  <c r="N9" i="59"/>
  <c r="M9" i="59"/>
  <c r="L9" i="59"/>
  <c r="K9" i="59"/>
  <c r="J9" i="59"/>
  <c r="I9" i="59"/>
  <c r="H9" i="59"/>
  <c r="P8" i="59"/>
  <c r="O8" i="59"/>
  <c r="N8" i="59"/>
  <c r="M8" i="59"/>
  <c r="L8" i="59"/>
  <c r="K8" i="59"/>
  <c r="J8" i="59"/>
  <c r="I8" i="59"/>
  <c r="H8" i="59"/>
  <c r="R93" i="53"/>
  <c r="G93" i="53"/>
  <c r="G92" i="53" s="1" a="1"/>
  <c r="G92" i="53" s="1"/>
  <c r="R92" i="53"/>
  <c r="R91" i="53"/>
  <c r="G91" i="53"/>
  <c r="R90" i="53"/>
  <c r="G90" i="53"/>
  <c r="G89" i="53" s="1" a="1"/>
  <c r="G89" i="53" s="1"/>
  <c r="R89" i="53"/>
  <c r="R88" i="53"/>
  <c r="G88" i="53"/>
  <c r="R87" i="53"/>
  <c r="G87" i="53"/>
  <c r="G86" i="53" s="1" a="1"/>
  <c r="G86" i="53" s="1"/>
  <c r="R86" i="53"/>
  <c r="R85" i="53"/>
  <c r="G85" i="53"/>
  <c r="R84" i="53"/>
  <c r="G84" i="53"/>
  <c r="G83" i="53" s="1" a="1"/>
  <c r="G83" i="53" s="1"/>
  <c r="R83" i="53"/>
  <c r="R82" i="53"/>
  <c r="G82" i="53"/>
  <c r="R81" i="53"/>
  <c r="G81" i="53"/>
  <c r="G80" i="53" s="1" a="1"/>
  <c r="G80" i="53" s="1"/>
  <c r="R80" i="53"/>
  <c r="R79" i="53"/>
  <c r="G79" i="53"/>
  <c r="R78" i="53"/>
  <c r="G78" i="53"/>
  <c r="G77" i="53" s="1" a="1"/>
  <c r="G77" i="53" s="1"/>
  <c r="R77" i="53"/>
  <c r="R76" i="53"/>
  <c r="G76" i="53"/>
  <c r="R75" i="53"/>
  <c r="G75" i="53"/>
  <c r="G74" i="53" s="1" a="1"/>
  <c r="G74" i="53" s="1"/>
  <c r="R74" i="53"/>
  <c r="R73" i="53"/>
  <c r="G73" i="53"/>
  <c r="R72" i="53"/>
  <c r="G72" i="53"/>
  <c r="G71" i="53" s="1" a="1"/>
  <c r="G71" i="53" s="1"/>
  <c r="R71" i="53"/>
  <c r="R70" i="53"/>
  <c r="G70" i="53"/>
  <c r="R69" i="53"/>
  <c r="G69" i="53"/>
  <c r="R68" i="53"/>
  <c r="G68" i="53"/>
  <c r="G67" i="53" s="1" a="1"/>
  <c r="G67" i="53" s="1"/>
  <c r="R67" i="53"/>
  <c r="R66" i="53"/>
  <c r="G66" i="53"/>
  <c r="R65" i="53"/>
  <c r="G65" i="53"/>
  <c r="R64" i="53"/>
  <c r="G64" i="53"/>
  <c r="G63" i="53" s="1" a="1"/>
  <c r="G63" i="53" s="1"/>
  <c r="R63" i="53"/>
  <c r="R62" i="53"/>
  <c r="G62" i="53"/>
  <c r="R61" i="53"/>
  <c r="G61" i="53"/>
  <c r="R60" i="53"/>
  <c r="G60" i="53"/>
  <c r="G59" i="53" s="1" a="1"/>
  <c r="G59" i="53" s="1"/>
  <c r="R59" i="53"/>
  <c r="R58" i="53"/>
  <c r="G58" i="53"/>
  <c r="R57" i="53"/>
  <c r="G57" i="53"/>
  <c r="R56" i="53"/>
  <c r="G56" i="53"/>
  <c r="G55" i="53" s="1" a="1"/>
  <c r="G55" i="53" s="1"/>
  <c r="R55" i="53"/>
  <c r="R54" i="53"/>
  <c r="G54" i="53"/>
  <c r="R53" i="53"/>
  <c r="G53" i="53"/>
  <c r="R52" i="53"/>
  <c r="G52" i="53"/>
  <c r="G51" i="53" s="1" a="1"/>
  <c r="G51" i="53" s="1"/>
  <c r="R51" i="53"/>
  <c r="R50" i="53"/>
  <c r="G50" i="53"/>
  <c r="R49" i="53"/>
  <c r="G49" i="53"/>
  <c r="R48" i="53"/>
  <c r="G48" i="53"/>
  <c r="G47" i="53" s="1" a="1"/>
  <c r="G47" i="53" s="1"/>
  <c r="R47" i="53"/>
  <c r="R46" i="53"/>
  <c r="G46" i="53"/>
  <c r="R45" i="53"/>
  <c r="G45" i="53"/>
  <c r="R44" i="53"/>
  <c r="G44" i="53"/>
  <c r="G43" i="53" s="1" a="1"/>
  <c r="G43" i="53" s="1"/>
  <c r="R43" i="53"/>
  <c r="R42" i="53"/>
  <c r="G42" i="53"/>
  <c r="R41" i="53"/>
  <c r="G41" i="53"/>
  <c r="R40" i="53"/>
  <c r="G40" i="53"/>
  <c r="G39" i="53" s="1" a="1"/>
  <c r="G39" i="53" s="1"/>
  <c r="R39" i="53"/>
  <c r="R38" i="53"/>
  <c r="G38" i="53"/>
  <c r="R37" i="53"/>
  <c r="G37" i="53"/>
  <c r="R36" i="53"/>
  <c r="G36" i="53"/>
  <c r="G35" i="53" s="1" a="1"/>
  <c r="G35" i="53" s="1"/>
  <c r="R35" i="53"/>
  <c r="R34" i="53"/>
  <c r="G34" i="53"/>
  <c r="R33" i="53"/>
  <c r="G33" i="53"/>
  <c r="R32" i="53"/>
  <c r="G32" i="53"/>
  <c r="G31" i="53" s="1" a="1"/>
  <c r="G31" i="53" s="1"/>
  <c r="R31" i="53"/>
  <c r="R30" i="53"/>
  <c r="G30" i="53"/>
  <c r="R29" i="53"/>
  <c r="G29" i="53"/>
  <c r="R28" i="53"/>
  <c r="G28" i="53"/>
  <c r="G27" i="53" s="1" a="1"/>
  <c r="G27" i="53" s="1"/>
  <c r="R27" i="53"/>
  <c r="R26" i="53"/>
  <c r="G26" i="53"/>
  <c r="R25" i="53"/>
  <c r="G25" i="53"/>
  <c r="R24" i="53"/>
  <c r="G24" i="53"/>
  <c r="G23" i="53" s="1" a="1"/>
  <c r="G23" i="53" s="1"/>
  <c r="R23" i="53"/>
  <c r="R22" i="53"/>
  <c r="G22" i="53"/>
  <c r="R21" i="53"/>
  <c r="P21" i="53"/>
  <c r="O21" i="53"/>
  <c r="N21" i="53"/>
  <c r="M21" i="53"/>
  <c r="L21" i="53"/>
  <c r="K21" i="53"/>
  <c r="R20" i="53"/>
  <c r="P20" i="53"/>
  <c r="O20" i="53"/>
  <c r="O19" i="53" s="1"/>
  <c r="N20" i="53"/>
  <c r="N19" i="53" s="1"/>
  <c r="M20" i="53"/>
  <c r="L20" i="53"/>
  <c r="L19" i="53" s="1"/>
  <c r="K20" i="53"/>
  <c r="K19" i="53" s="1"/>
  <c r="R19" i="53"/>
  <c r="P19" i="53"/>
  <c r="M19" i="53"/>
  <c r="R17" i="53"/>
  <c r="G17" i="53"/>
  <c r="R16" i="53"/>
  <c r="P16" i="53"/>
  <c r="O16" i="53"/>
  <c r="N16" i="53"/>
  <c r="M16" i="53"/>
  <c r="L16" i="53"/>
  <c r="K16" i="53"/>
  <c r="R15" i="53"/>
  <c r="P15" i="53"/>
  <c r="O15" i="53"/>
  <c r="O14" i="53" s="1"/>
  <c r="N15" i="53"/>
  <c r="N14" i="53" s="1"/>
  <c r="M15" i="53"/>
  <c r="M14" i="53" s="1"/>
  <c r="L15" i="53"/>
  <c r="L14" i="53" s="1"/>
  <c r="K15" i="53"/>
  <c r="R14" i="53"/>
  <c r="P14" i="53"/>
  <c r="R12" i="53"/>
  <c r="R11" i="53"/>
  <c r="P11" i="53"/>
  <c r="O11" i="53"/>
  <c r="N11" i="53"/>
  <c r="M11" i="53"/>
  <c r="L11" i="53"/>
  <c r="K11" i="53"/>
  <c r="R10" i="53"/>
  <c r="P10" i="53"/>
  <c r="P9" i="53" s="1"/>
  <c r="O10" i="53"/>
  <c r="O9" i="53" s="1"/>
  <c r="N10" i="53"/>
  <c r="N9" i="53" s="1"/>
  <c r="M10" i="53"/>
  <c r="M9" i="53" s="1"/>
  <c r="L10" i="53"/>
  <c r="K10" i="53"/>
  <c r="R9" i="53"/>
  <c r="L9" i="53"/>
  <c r="K9" i="53"/>
  <c r="C4" i="53"/>
  <c r="G192" i="43"/>
  <c r="G191" i="43" s="1" a="1"/>
  <c r="G191" i="43" s="1"/>
  <c r="R191" i="43"/>
  <c r="R190" i="43"/>
  <c r="G190" i="43"/>
  <c r="R189" i="43"/>
  <c r="G189" i="43"/>
  <c r="R188" i="43"/>
  <c r="G188" i="43"/>
  <c r="G187" i="43" s="1" a="1"/>
  <c r="G187" i="43" s="1"/>
  <c r="R187" i="43"/>
  <c r="R186" i="43"/>
  <c r="G186" i="43"/>
  <c r="R185" i="43"/>
  <c r="G185" i="43"/>
  <c r="R184" i="43"/>
  <c r="G184" i="43"/>
  <c r="G183" i="43" s="1" a="1"/>
  <c r="G183" i="43" s="1"/>
  <c r="R183" i="43"/>
  <c r="R182" i="43"/>
  <c r="G182" i="43"/>
  <c r="R181" i="43"/>
  <c r="G181" i="43"/>
  <c r="R180" i="43"/>
  <c r="G180" i="43"/>
  <c r="G179" i="43" s="1" a="1"/>
  <c r="G179" i="43" s="1"/>
  <c r="R179" i="43"/>
  <c r="R178" i="43"/>
  <c r="G178" i="43"/>
  <c r="R177" i="43"/>
  <c r="G177" i="43"/>
  <c r="R176" i="43"/>
  <c r="G176" i="43"/>
  <c r="G175" i="43" s="1" a="1"/>
  <c r="G175" i="43" s="1"/>
  <c r="R175" i="43"/>
  <c r="R174" i="43"/>
  <c r="G174" i="43"/>
  <c r="R173" i="43"/>
  <c r="G173" i="43"/>
  <c r="R172" i="43"/>
  <c r="G172" i="43"/>
  <c r="G171" i="43" s="1" a="1"/>
  <c r="G171" i="43" s="1"/>
  <c r="R171" i="43"/>
  <c r="R170" i="43"/>
  <c r="G170" i="43"/>
  <c r="R169" i="43"/>
  <c r="G169" i="43"/>
  <c r="R168" i="43"/>
  <c r="G168" i="43"/>
  <c r="G167" i="43" s="1" a="1"/>
  <c r="G167" i="43" s="1"/>
  <c r="R167" i="43"/>
  <c r="R166" i="43"/>
  <c r="G166" i="43"/>
  <c r="R165" i="43"/>
  <c r="G165" i="43"/>
  <c r="R164" i="43"/>
  <c r="G164" i="43"/>
  <c r="G163" i="43" s="1" a="1"/>
  <c r="G163" i="43" s="1"/>
  <c r="R163" i="43"/>
  <c r="R162" i="43"/>
  <c r="G162" i="43"/>
  <c r="R161" i="43"/>
  <c r="G161" i="43"/>
  <c r="R160" i="43"/>
  <c r="G160" i="43"/>
  <c r="G159" i="43" s="1" a="1"/>
  <c r="G159" i="43" s="1"/>
  <c r="R159" i="43"/>
  <c r="R158" i="43"/>
  <c r="G158" i="43"/>
  <c r="R157" i="43"/>
  <c r="G157" i="43"/>
  <c r="R156" i="43"/>
  <c r="G156" i="43"/>
  <c r="R155" i="43"/>
  <c r="G155" i="43"/>
  <c r="R154" i="43"/>
  <c r="G154" i="43"/>
  <c r="R153" i="43"/>
  <c r="G153" i="43"/>
  <c r="R152" i="43"/>
  <c r="G152" i="43"/>
  <c r="R151" i="43"/>
  <c r="G151" i="43"/>
  <c r="G150" i="43" s="1" a="1"/>
  <c r="G150" i="43" s="1"/>
  <c r="R150" i="43"/>
  <c r="R149" i="43"/>
  <c r="G149" i="43"/>
  <c r="R148" i="43"/>
  <c r="G148" i="43"/>
  <c r="R147" i="43"/>
  <c r="G147" i="43"/>
  <c r="R146" i="43"/>
  <c r="G146" i="43"/>
  <c r="R145" i="43"/>
  <c r="G145" i="43"/>
  <c r="R144" i="43"/>
  <c r="G144" i="43"/>
  <c r="R143" i="43"/>
  <c r="G143" i="43"/>
  <c r="R142" i="43"/>
  <c r="G142" i="43"/>
  <c r="R141" i="43"/>
  <c r="G141" i="43"/>
  <c r="G140" i="43" s="1" a="1"/>
  <c r="G140" i="43" s="1"/>
  <c r="R140" i="43"/>
  <c r="R139" i="43"/>
  <c r="G139" i="43"/>
  <c r="R138" i="43"/>
  <c r="G138" i="43"/>
  <c r="R137" i="43"/>
  <c r="G137" i="43"/>
  <c r="R136" i="43"/>
  <c r="G136" i="43"/>
  <c r="R135" i="43"/>
  <c r="G135" i="43"/>
  <c r="R134" i="43"/>
  <c r="G134" i="43"/>
  <c r="R133" i="43"/>
  <c r="G133" i="43"/>
  <c r="R132" i="43"/>
  <c r="G132" i="43"/>
  <c r="R131" i="43"/>
  <c r="G131" i="43"/>
  <c r="G130" i="43" s="1" a="1"/>
  <c r="G130" i="43" s="1"/>
  <c r="R130" i="43"/>
  <c r="R129" i="43"/>
  <c r="G129" i="43"/>
  <c r="R128" i="43"/>
  <c r="G128" i="43"/>
  <c r="R127" i="43"/>
  <c r="G127" i="43"/>
  <c r="R126" i="43"/>
  <c r="G126" i="43"/>
  <c r="R125" i="43"/>
  <c r="G125" i="43"/>
  <c r="R124" i="43"/>
  <c r="G124" i="43"/>
  <c r="R123" i="43"/>
  <c r="G123" i="43"/>
  <c r="R122" i="43"/>
  <c r="G122" i="43"/>
  <c r="R121" i="43"/>
  <c r="G121" i="43"/>
  <c r="G120" i="43" s="1" a="1"/>
  <c r="G120" i="43" s="1"/>
  <c r="R120" i="43"/>
  <c r="R119" i="43"/>
  <c r="G119" i="43"/>
  <c r="R118" i="43"/>
  <c r="G118" i="43"/>
  <c r="R117" i="43"/>
  <c r="G117" i="43"/>
  <c r="R116" i="43"/>
  <c r="G116" i="43"/>
  <c r="R115" i="43"/>
  <c r="G115" i="43"/>
  <c r="R114" i="43"/>
  <c r="G114" i="43"/>
  <c r="R113" i="43"/>
  <c r="G113" i="43"/>
  <c r="R112" i="43"/>
  <c r="G112" i="43"/>
  <c r="R111" i="43"/>
  <c r="G111" i="43"/>
  <c r="G110" i="43" s="1" a="1"/>
  <c r="G110" i="43" s="1"/>
  <c r="R110" i="43"/>
  <c r="R109" i="43"/>
  <c r="G109" i="43"/>
  <c r="R108" i="43"/>
  <c r="G108" i="43"/>
  <c r="R107" i="43"/>
  <c r="G107" i="43"/>
  <c r="R106" i="43"/>
  <c r="G106" i="43"/>
  <c r="R105" i="43"/>
  <c r="G105" i="43"/>
  <c r="R104" i="43"/>
  <c r="G104" i="43"/>
  <c r="R103" i="43"/>
  <c r="G103" i="43"/>
  <c r="R102" i="43"/>
  <c r="G102" i="43"/>
  <c r="R101" i="43"/>
  <c r="G101" i="43"/>
  <c r="G100" i="43" s="1" a="1"/>
  <c r="G100" i="43" s="1"/>
  <c r="R100" i="43"/>
  <c r="R99" i="43"/>
  <c r="G99" i="43"/>
  <c r="R98" i="43"/>
  <c r="G98" i="43"/>
  <c r="R97" i="43"/>
  <c r="G97" i="43"/>
  <c r="R96" i="43"/>
  <c r="G96" i="43"/>
  <c r="R95" i="43"/>
  <c r="G95" i="43"/>
  <c r="R94" i="43"/>
  <c r="G94" i="43"/>
  <c r="R93" i="43"/>
  <c r="G93" i="43"/>
  <c r="R92" i="43"/>
  <c r="G92" i="43"/>
  <c r="R91" i="43"/>
  <c r="G91" i="43"/>
  <c r="G90" i="43" s="1" a="1"/>
  <c r="G90" i="43" s="1"/>
  <c r="R90" i="43"/>
  <c r="R89" i="43"/>
  <c r="G89" i="43"/>
  <c r="R88" i="43"/>
  <c r="G88" i="43"/>
  <c r="R87" i="43"/>
  <c r="G87" i="43"/>
  <c r="R86" i="43"/>
  <c r="G86" i="43"/>
  <c r="R85" i="43"/>
  <c r="G85" i="43"/>
  <c r="R84" i="43"/>
  <c r="G84" i="43"/>
  <c r="R83" i="43"/>
  <c r="G83" i="43"/>
  <c r="R82" i="43"/>
  <c r="G82" i="43"/>
  <c r="R81" i="43"/>
  <c r="G81" i="43"/>
  <c r="G80" i="43" s="1" a="1"/>
  <c r="G80" i="43" s="1"/>
  <c r="R80" i="43"/>
  <c r="R79" i="43"/>
  <c r="G79" i="43"/>
  <c r="R78" i="43"/>
  <c r="G78" i="43"/>
  <c r="R77" i="43"/>
  <c r="G77" i="43"/>
  <c r="R76" i="43"/>
  <c r="G76" i="43"/>
  <c r="R75" i="43"/>
  <c r="G75" i="43"/>
  <c r="R74" i="43"/>
  <c r="G74" i="43"/>
  <c r="R73" i="43"/>
  <c r="G73" i="43"/>
  <c r="R72" i="43"/>
  <c r="G72" i="43"/>
  <c r="R71" i="43"/>
  <c r="G71" i="43"/>
  <c r="G70" i="43" s="1" a="1"/>
  <c r="G70" i="43" s="1"/>
  <c r="R70" i="43"/>
  <c r="R69" i="43"/>
  <c r="G69" i="43"/>
  <c r="R68" i="43"/>
  <c r="G68" i="43"/>
  <c r="R67" i="43"/>
  <c r="G67" i="43"/>
  <c r="R66" i="43"/>
  <c r="G66" i="43"/>
  <c r="R65" i="43"/>
  <c r="G65" i="43"/>
  <c r="R64" i="43"/>
  <c r="G64" i="43"/>
  <c r="R63" i="43"/>
  <c r="G63" i="43"/>
  <c r="R62" i="43"/>
  <c r="G62" i="43"/>
  <c r="R61" i="43"/>
  <c r="G61" i="43"/>
  <c r="G60" i="43" s="1" a="1"/>
  <c r="G60" i="43" s="1"/>
  <c r="R60" i="43"/>
  <c r="R59" i="43"/>
  <c r="G59" i="43"/>
  <c r="R58" i="43"/>
  <c r="G58" i="43"/>
  <c r="R57" i="43"/>
  <c r="G57" i="43"/>
  <c r="R56" i="43"/>
  <c r="G56" i="43"/>
  <c r="R55" i="43"/>
  <c r="G55" i="43"/>
  <c r="R54" i="43"/>
  <c r="G54" i="43"/>
  <c r="R53" i="43"/>
  <c r="G53" i="43"/>
  <c r="R52" i="43"/>
  <c r="G52" i="43"/>
  <c r="R51" i="43"/>
  <c r="G51" i="43"/>
  <c r="R50" i="43"/>
  <c r="G50" i="43" a="1"/>
  <c r="G50" i="43" s="1"/>
  <c r="R49" i="43"/>
  <c r="G49" i="43"/>
  <c r="R48" i="43"/>
  <c r="G48" i="43"/>
  <c r="R47" i="43"/>
  <c r="G47" i="43"/>
  <c r="R46" i="43"/>
  <c r="G46" i="43"/>
  <c r="R45" i="43"/>
  <c r="G45" i="43"/>
  <c r="R44" i="43"/>
  <c r="G44" i="43"/>
  <c r="R43" i="43"/>
  <c r="G43" i="43"/>
  <c r="R42" i="43"/>
  <c r="G42" i="43"/>
  <c r="R41" i="43"/>
  <c r="G41" i="43"/>
  <c r="G40" i="43" s="1" a="1"/>
  <c r="G40" i="43" s="1"/>
  <c r="R40" i="43"/>
  <c r="R39" i="43"/>
  <c r="G39" i="43"/>
  <c r="R38" i="43"/>
  <c r="G38" i="43"/>
  <c r="R37" i="43"/>
  <c r="J37" i="43"/>
  <c r="G37" i="43" s="1"/>
  <c r="R36" i="43"/>
  <c r="J36" i="43"/>
  <c r="I36" i="43"/>
  <c r="G36" i="43" s="1"/>
  <c r="R35" i="43"/>
  <c r="G35" i="43"/>
  <c r="R34" i="43"/>
  <c r="G34" i="43"/>
  <c r="R33" i="43"/>
  <c r="G33" i="43"/>
  <c r="R32" i="43"/>
  <c r="P32" i="43"/>
  <c r="O32" i="43"/>
  <c r="N32" i="43"/>
  <c r="M32" i="43"/>
  <c r="L32" i="43"/>
  <c r="K32" i="43"/>
  <c r="J32" i="43"/>
  <c r="I32" i="43"/>
  <c r="H32" i="43"/>
  <c r="R31" i="43"/>
  <c r="P31" i="43"/>
  <c r="P30" i="43" s="1"/>
  <c r="O31" i="43"/>
  <c r="O30" i="43" s="1"/>
  <c r="N31" i="43"/>
  <c r="N30" i="43" s="1"/>
  <c r="M31" i="43"/>
  <c r="M30" i="43" s="1"/>
  <c r="L31" i="43"/>
  <c r="K31" i="43"/>
  <c r="K30" i="43" s="1"/>
  <c r="J31" i="43"/>
  <c r="J30" i="43" s="1"/>
  <c r="I31" i="43"/>
  <c r="H31" i="43"/>
  <c r="H30" i="43" s="1"/>
  <c r="R30" i="43"/>
  <c r="L30" i="43"/>
  <c r="I30" i="43"/>
  <c r="R29" i="43"/>
  <c r="P29" i="43"/>
  <c r="O29" i="43"/>
  <c r="N29" i="43"/>
  <c r="M29" i="43"/>
  <c r="L29" i="43"/>
  <c r="K29" i="43"/>
  <c r="H29" i="43"/>
  <c r="R28" i="43"/>
  <c r="P28" i="43"/>
  <c r="O28" i="43"/>
  <c r="N28" i="43"/>
  <c r="M28" i="43"/>
  <c r="L28" i="43"/>
  <c r="K28" i="43"/>
  <c r="J28" i="43"/>
  <c r="I28" i="43"/>
  <c r="H28" i="43"/>
  <c r="R27" i="43"/>
  <c r="J27" i="43"/>
  <c r="G27" i="43" s="1"/>
  <c r="R26" i="43"/>
  <c r="J26" i="43"/>
  <c r="I26" i="43"/>
  <c r="G26" i="43" s="1"/>
  <c r="R25" i="43"/>
  <c r="G25" i="43"/>
  <c r="R24" i="43"/>
  <c r="G24" i="43"/>
  <c r="R23" i="43"/>
  <c r="G23" i="43"/>
  <c r="R22" i="43"/>
  <c r="P22" i="43"/>
  <c r="O22" i="43"/>
  <c r="N22" i="43"/>
  <c r="M22" i="43"/>
  <c r="L22" i="43"/>
  <c r="K22" i="43"/>
  <c r="J22" i="43"/>
  <c r="I22" i="43"/>
  <c r="H22" i="43"/>
  <c r="R21" i="43"/>
  <c r="P21" i="43"/>
  <c r="P20" i="43" s="1"/>
  <c r="O21" i="43"/>
  <c r="O20" i="43" s="1"/>
  <c r="N21" i="43"/>
  <c r="N20" i="43" s="1"/>
  <c r="M21" i="43"/>
  <c r="M20" i="43" s="1"/>
  <c r="L21" i="43"/>
  <c r="K21" i="43"/>
  <c r="K20" i="43" s="1"/>
  <c r="J21" i="43"/>
  <c r="J20" i="43" s="1"/>
  <c r="I21" i="43"/>
  <c r="H21" i="43"/>
  <c r="H20" i="43" s="1"/>
  <c r="R20" i="43"/>
  <c r="L20" i="43"/>
  <c r="I20" i="43"/>
  <c r="R19" i="43"/>
  <c r="P19" i="43"/>
  <c r="O19" i="43"/>
  <c r="N19" i="43"/>
  <c r="M19" i="43"/>
  <c r="L19" i="43"/>
  <c r="K19" i="43"/>
  <c r="H19" i="43"/>
  <c r="R18" i="43"/>
  <c r="P18" i="43"/>
  <c r="O18" i="43"/>
  <c r="N18" i="43"/>
  <c r="M18" i="43"/>
  <c r="L18" i="43"/>
  <c r="K18" i="43"/>
  <c r="J18" i="43"/>
  <c r="I18" i="43"/>
  <c r="H18" i="43"/>
  <c r="R17" i="43"/>
  <c r="J17" i="43"/>
  <c r="G17" i="43" s="1"/>
  <c r="R16" i="43"/>
  <c r="J16" i="43"/>
  <c r="I16" i="43"/>
  <c r="G16" i="43" s="1"/>
  <c r="R15" i="43"/>
  <c r="R14" i="43"/>
  <c r="R13" i="43"/>
  <c r="G13" i="43"/>
  <c r="R12" i="43"/>
  <c r="P12" i="43"/>
  <c r="O12" i="43"/>
  <c r="N12" i="43"/>
  <c r="M12" i="43"/>
  <c r="L12" i="43"/>
  <c r="K12" i="43"/>
  <c r="J12" i="43"/>
  <c r="I12" i="43"/>
  <c r="H12" i="43"/>
  <c r="R11" i="43"/>
  <c r="P11" i="43"/>
  <c r="P10" i="43" s="1"/>
  <c r="O11" i="43"/>
  <c r="N11" i="43"/>
  <c r="N10" i="43" s="1"/>
  <c r="M11" i="43"/>
  <c r="M10" i="43" s="1"/>
  <c r="L11" i="43"/>
  <c r="K11" i="43"/>
  <c r="J11" i="43"/>
  <c r="J10" i="43" s="1"/>
  <c r="I11" i="43"/>
  <c r="H11" i="43"/>
  <c r="H10" i="43" s="1"/>
  <c r="R10" i="43"/>
  <c r="O10" i="43"/>
  <c r="L10" i="43"/>
  <c r="K10" i="43"/>
  <c r="I10" i="43"/>
  <c r="R9" i="43"/>
  <c r="P9" i="43"/>
  <c r="O9" i="43"/>
  <c r="N9" i="43"/>
  <c r="M9" i="43"/>
  <c r="L9" i="43"/>
  <c r="K9" i="43"/>
  <c r="H9" i="43"/>
  <c r="R8" i="43"/>
  <c r="P8" i="43"/>
  <c r="O8" i="43"/>
  <c r="N8" i="43"/>
  <c r="M8" i="43"/>
  <c r="L8" i="43"/>
  <c r="K8" i="43"/>
  <c r="J8" i="43"/>
  <c r="I8" i="43"/>
  <c r="H8" i="43"/>
  <c r="C4" i="43"/>
  <c r="H700" i="48"/>
  <c r="H699" i="48"/>
  <c r="H698" i="48"/>
  <c r="H697" i="48"/>
  <c r="H696" i="48"/>
  <c r="H695" i="48"/>
  <c r="H694" i="48"/>
  <c r="H693" i="48"/>
  <c r="H692" i="48"/>
  <c r="H691" i="48"/>
  <c r="H690" i="48"/>
  <c r="H689" i="48"/>
  <c r="H688" i="48"/>
  <c r="H687" i="48"/>
  <c r="H686" i="48"/>
  <c r="H685" i="48"/>
  <c r="H684" i="48"/>
  <c r="H683" i="48"/>
  <c r="H682" i="48"/>
  <c r="H681" i="48"/>
  <c r="H680" i="48"/>
  <c r="H679" i="48"/>
  <c r="H678" i="48"/>
  <c r="H677" i="48"/>
  <c r="H676" i="48"/>
  <c r="H675" i="48"/>
  <c r="H674" i="48"/>
  <c r="H673" i="48"/>
  <c r="H672" i="48"/>
  <c r="H671" i="48"/>
  <c r="H670" i="48"/>
  <c r="H669" i="48"/>
  <c r="H668" i="48"/>
  <c r="H667" i="48"/>
  <c r="H666" i="48"/>
  <c r="H665" i="48"/>
  <c r="H664" i="48"/>
  <c r="H663" i="48"/>
  <c r="H662" i="48"/>
  <c r="H661" i="48"/>
  <c r="H660" i="48"/>
  <c r="H659" i="48"/>
  <c r="H658" i="48"/>
  <c r="H657" i="48"/>
  <c r="H656" i="48"/>
  <c r="H655" i="48"/>
  <c r="H654" i="48"/>
  <c r="H653" i="48"/>
  <c r="H652" i="48"/>
  <c r="H651" i="48"/>
  <c r="H650" i="48"/>
  <c r="H649" i="48"/>
  <c r="H648" i="48"/>
  <c r="H647" i="48"/>
  <c r="H646" i="48"/>
  <c r="H645" i="48"/>
  <c r="H644" i="48"/>
  <c r="H643" i="48"/>
  <c r="H642" i="48"/>
  <c r="H641" i="48"/>
  <c r="H640" i="48"/>
  <c r="H639" i="48"/>
  <c r="H638" i="48"/>
  <c r="H637" i="48"/>
  <c r="H636" i="48"/>
  <c r="H635" i="48"/>
  <c r="H634" i="48"/>
  <c r="H633" i="48"/>
  <c r="H632" i="48"/>
  <c r="H631" i="48"/>
  <c r="H630" i="48"/>
  <c r="H629" i="48"/>
  <c r="H628" i="48"/>
  <c r="H627" i="48"/>
  <c r="H626" i="48"/>
  <c r="H625" i="48"/>
  <c r="H624" i="48"/>
  <c r="H623" i="48"/>
  <c r="H622" i="48"/>
  <c r="H621" i="48"/>
  <c r="H620" i="48"/>
  <c r="H619" i="48"/>
  <c r="H618" i="48"/>
  <c r="H617" i="48"/>
  <c r="H616" i="48"/>
  <c r="H615" i="48"/>
  <c r="H614" i="48"/>
  <c r="H613" i="48"/>
  <c r="H612" i="48"/>
  <c r="H611" i="48"/>
  <c r="H610" i="48"/>
  <c r="H609" i="48"/>
  <c r="H608" i="48"/>
  <c r="H607" i="48"/>
  <c r="H606" i="48"/>
  <c r="H605" i="48"/>
  <c r="H604" i="48"/>
  <c r="H603" i="48"/>
  <c r="H602" i="48"/>
  <c r="H601" i="48"/>
  <c r="H600" i="48"/>
  <c r="H599" i="48"/>
  <c r="H598" i="48"/>
  <c r="H597" i="48"/>
  <c r="H596" i="48"/>
  <c r="H595" i="48"/>
  <c r="H594" i="48"/>
  <c r="H593" i="48"/>
  <c r="H592" i="48"/>
  <c r="H591" i="48"/>
  <c r="H590" i="48"/>
  <c r="H589" i="48"/>
  <c r="H588" i="48"/>
  <c r="H587" i="48"/>
  <c r="H586" i="48"/>
  <c r="H585" i="48"/>
  <c r="H584" i="48"/>
  <c r="H583" i="48"/>
  <c r="H582" i="48"/>
  <c r="H581" i="48"/>
  <c r="H580" i="48"/>
  <c r="H579" i="48"/>
  <c r="H578" i="48"/>
  <c r="H577" i="48"/>
  <c r="H576" i="48"/>
  <c r="H575" i="48"/>
  <c r="H574" i="48"/>
  <c r="H573" i="48"/>
  <c r="H572" i="48"/>
  <c r="H571" i="48"/>
  <c r="H570" i="48"/>
  <c r="H569" i="48"/>
  <c r="H568" i="48"/>
  <c r="H567" i="48"/>
  <c r="H566" i="48"/>
  <c r="H565" i="48"/>
  <c r="H564" i="48"/>
  <c r="H563" i="48"/>
  <c r="H562" i="48"/>
  <c r="H561" i="48"/>
  <c r="H560" i="48"/>
  <c r="H559" i="48"/>
  <c r="H558" i="48"/>
  <c r="H557" i="48"/>
  <c r="H556" i="48"/>
  <c r="H555" i="48"/>
  <c r="H554" i="48"/>
  <c r="H553" i="48"/>
  <c r="H552" i="48"/>
  <c r="H551" i="48"/>
  <c r="H550" i="48"/>
  <c r="H549" i="48"/>
  <c r="H548" i="48"/>
  <c r="H547" i="48"/>
  <c r="H546" i="48"/>
  <c r="H545" i="48"/>
  <c r="H544" i="48"/>
  <c r="H543" i="48"/>
  <c r="H542" i="48"/>
  <c r="H541" i="48"/>
  <c r="H540" i="48"/>
  <c r="H539" i="48"/>
  <c r="H538" i="48"/>
  <c r="H537" i="48"/>
  <c r="H536" i="48"/>
  <c r="H535" i="48"/>
  <c r="H534" i="48"/>
  <c r="H533" i="48"/>
  <c r="H532" i="48"/>
  <c r="H531" i="48"/>
  <c r="H530" i="48"/>
  <c r="H529" i="48"/>
  <c r="H528" i="48"/>
  <c r="H527" i="48"/>
  <c r="H526" i="48"/>
  <c r="H525" i="48"/>
  <c r="H524" i="48"/>
  <c r="H523" i="48"/>
  <c r="H522" i="48"/>
  <c r="H521" i="48"/>
  <c r="H520" i="48"/>
  <c r="H519" i="48"/>
  <c r="H518" i="48"/>
  <c r="H517" i="48"/>
  <c r="H516" i="48"/>
  <c r="H515" i="48"/>
  <c r="H514" i="48"/>
  <c r="H513" i="48"/>
  <c r="H512" i="48"/>
  <c r="H511" i="48"/>
  <c r="H510" i="48"/>
  <c r="H509" i="48"/>
  <c r="H508" i="48"/>
  <c r="H507" i="48"/>
  <c r="H506" i="48"/>
  <c r="H505" i="48"/>
  <c r="H504" i="48"/>
  <c r="H503" i="48"/>
  <c r="H502" i="48"/>
  <c r="H501" i="48"/>
  <c r="H500" i="48"/>
  <c r="H499" i="48"/>
  <c r="H498" i="48"/>
  <c r="H497" i="48"/>
  <c r="H496" i="48"/>
  <c r="H495" i="48"/>
  <c r="H494" i="48"/>
  <c r="H493" i="48"/>
  <c r="H492" i="48"/>
  <c r="H491" i="48"/>
  <c r="H490" i="48"/>
  <c r="H489" i="48"/>
  <c r="H488" i="48"/>
  <c r="H487" i="48"/>
  <c r="H486" i="48"/>
  <c r="H485" i="48"/>
  <c r="H484" i="48"/>
  <c r="H483" i="48"/>
  <c r="H482" i="48"/>
  <c r="H481" i="48"/>
  <c r="H480" i="48"/>
  <c r="H479" i="48"/>
  <c r="H478" i="48"/>
  <c r="H477" i="48"/>
  <c r="H476" i="48"/>
  <c r="H475" i="48"/>
  <c r="H474" i="48"/>
  <c r="H473" i="48"/>
  <c r="H472" i="48"/>
  <c r="H471" i="48"/>
  <c r="H470" i="48"/>
  <c r="H469" i="48"/>
  <c r="H468" i="48"/>
  <c r="H467" i="48"/>
  <c r="H466" i="48"/>
  <c r="H465" i="48"/>
  <c r="H464" i="48"/>
  <c r="H463" i="48"/>
  <c r="H462" i="48"/>
  <c r="H461" i="48"/>
  <c r="H460" i="48"/>
  <c r="H459" i="48"/>
  <c r="H458" i="48"/>
  <c r="H457" i="48"/>
  <c r="H456" i="48"/>
  <c r="H455" i="48"/>
  <c r="H454" i="48"/>
  <c r="H453" i="48"/>
  <c r="H452" i="48"/>
  <c r="H451" i="48"/>
  <c r="H450" i="48"/>
  <c r="H449" i="48"/>
  <c r="H448" i="48"/>
  <c r="H447" i="48"/>
  <c r="H446" i="48"/>
  <c r="H445" i="48"/>
  <c r="H444" i="48"/>
  <c r="H443" i="48"/>
  <c r="H442" i="48"/>
  <c r="H441" i="48"/>
  <c r="H440" i="48"/>
  <c r="H439" i="48"/>
  <c r="H438" i="48"/>
  <c r="H437" i="48"/>
  <c r="H436" i="48"/>
  <c r="H435" i="48"/>
  <c r="H434" i="48"/>
  <c r="H433" i="48"/>
  <c r="H432" i="48"/>
  <c r="H431" i="48"/>
  <c r="H430" i="48"/>
  <c r="H429" i="48"/>
  <c r="H428" i="48"/>
  <c r="H427" i="48"/>
  <c r="H426" i="48"/>
  <c r="H425" i="48"/>
  <c r="H424" i="48"/>
  <c r="H423" i="48"/>
  <c r="H422" i="48"/>
  <c r="H421" i="48"/>
  <c r="H420" i="48"/>
  <c r="H419" i="48"/>
  <c r="H418" i="48"/>
  <c r="H417" i="48"/>
  <c r="H416" i="48"/>
  <c r="H415" i="48"/>
  <c r="H414" i="48"/>
  <c r="H413" i="48"/>
  <c r="H412" i="48"/>
  <c r="H411" i="48"/>
  <c r="H410" i="48"/>
  <c r="H409" i="48"/>
  <c r="H408" i="48"/>
  <c r="H407" i="48"/>
  <c r="H406" i="48"/>
  <c r="H405" i="48"/>
  <c r="H404" i="48"/>
  <c r="H403" i="48"/>
  <c r="H402" i="48"/>
  <c r="H401" i="48"/>
  <c r="H400" i="48"/>
  <c r="H399" i="48"/>
  <c r="H398" i="48"/>
  <c r="H397" i="48"/>
  <c r="H396" i="48"/>
  <c r="H395" i="48"/>
  <c r="H394" i="48"/>
  <c r="H393" i="48"/>
  <c r="H392" i="48"/>
  <c r="H391" i="48"/>
  <c r="H390" i="48"/>
  <c r="H389" i="48"/>
  <c r="H388" i="48"/>
  <c r="H387" i="48"/>
  <c r="H386" i="48"/>
  <c r="H385" i="48"/>
  <c r="H384" i="48"/>
  <c r="H383" i="48"/>
  <c r="H382" i="48"/>
  <c r="H381" i="48"/>
  <c r="H380" i="48"/>
  <c r="H379" i="48"/>
  <c r="H378" i="48"/>
  <c r="H377" i="48"/>
  <c r="H376" i="48"/>
  <c r="H375" i="48"/>
  <c r="H374" i="48"/>
  <c r="H373" i="48"/>
  <c r="H372" i="48"/>
  <c r="H371" i="48"/>
  <c r="H370" i="48"/>
  <c r="H369" i="48"/>
  <c r="H368" i="48"/>
  <c r="H367" i="48"/>
  <c r="H366" i="48"/>
  <c r="H365" i="48"/>
  <c r="H364" i="48"/>
  <c r="H363" i="48"/>
  <c r="H362" i="48"/>
  <c r="H361" i="48"/>
  <c r="H360" i="48"/>
  <c r="H359" i="48"/>
  <c r="H358" i="48"/>
  <c r="H357" i="48"/>
  <c r="H356" i="48"/>
  <c r="H355" i="48"/>
  <c r="H354" i="48"/>
  <c r="H353" i="48"/>
  <c r="H352" i="48"/>
  <c r="H351" i="48"/>
  <c r="H350" i="48"/>
  <c r="H349" i="48"/>
  <c r="H348" i="48"/>
  <c r="H347" i="48"/>
  <c r="H346" i="48"/>
  <c r="H345" i="48"/>
  <c r="H344" i="48"/>
  <c r="H343" i="48"/>
  <c r="H342" i="48"/>
  <c r="H341" i="48"/>
  <c r="H340" i="48"/>
  <c r="H339" i="48"/>
  <c r="H338" i="48"/>
  <c r="H337" i="48"/>
  <c r="H336" i="48"/>
  <c r="H335" i="48"/>
  <c r="H334" i="48"/>
  <c r="H333" i="48"/>
  <c r="H332" i="48"/>
  <c r="H331" i="48"/>
  <c r="H330" i="48"/>
  <c r="H329" i="48"/>
  <c r="H328" i="48"/>
  <c r="H327" i="48"/>
  <c r="H326" i="48"/>
  <c r="H325" i="48"/>
  <c r="H324" i="48"/>
  <c r="H323" i="48"/>
  <c r="H322" i="48"/>
  <c r="H321" i="48"/>
  <c r="H320" i="48"/>
  <c r="H319" i="48"/>
  <c r="H318" i="48"/>
  <c r="H317" i="48"/>
  <c r="H316" i="48"/>
  <c r="H315" i="48"/>
  <c r="H314" i="48"/>
  <c r="H313" i="48"/>
  <c r="H312" i="48"/>
  <c r="H311" i="48"/>
  <c r="H310" i="48"/>
  <c r="H309" i="48"/>
  <c r="H308" i="48"/>
  <c r="H307" i="48"/>
  <c r="H306" i="48"/>
  <c r="H305" i="48"/>
  <c r="H304" i="48"/>
  <c r="H303" i="48"/>
  <c r="H302" i="48"/>
  <c r="H301" i="48"/>
  <c r="H300" i="48"/>
  <c r="H299" i="48"/>
  <c r="H298" i="48"/>
  <c r="H297" i="48"/>
  <c r="H296" i="48"/>
  <c r="H295" i="48"/>
  <c r="H294" i="48"/>
  <c r="H293" i="48"/>
  <c r="H292" i="48"/>
  <c r="H291" i="48"/>
  <c r="H290" i="48"/>
  <c r="H289" i="48"/>
  <c r="H288" i="48"/>
  <c r="H287" i="48"/>
  <c r="H286" i="48"/>
  <c r="H285" i="48"/>
  <c r="H284" i="48"/>
  <c r="H283" i="48"/>
  <c r="H282" i="48"/>
  <c r="H281" i="48"/>
  <c r="H280" i="48"/>
  <c r="H279" i="48"/>
  <c r="H278" i="48"/>
  <c r="H277" i="48"/>
  <c r="H276" i="48"/>
  <c r="H275" i="48"/>
  <c r="H274" i="48"/>
  <c r="H273" i="48"/>
  <c r="H272" i="48"/>
  <c r="H271" i="48"/>
  <c r="H270" i="48"/>
  <c r="H269" i="48"/>
  <c r="H268" i="48"/>
  <c r="H267" i="48"/>
  <c r="H266" i="48"/>
  <c r="H265" i="48"/>
  <c r="H264" i="48"/>
  <c r="H263" i="48"/>
  <c r="H262" i="48"/>
  <c r="H261" i="48"/>
  <c r="H260" i="48"/>
  <c r="H259" i="48"/>
  <c r="H258" i="48"/>
  <c r="H257" i="48"/>
  <c r="H256" i="48"/>
  <c r="H255" i="48"/>
  <c r="H254" i="48"/>
  <c r="H253" i="48"/>
  <c r="H252" i="48"/>
  <c r="H251" i="48"/>
  <c r="H250" i="48"/>
  <c r="H249" i="48"/>
  <c r="H248" i="48"/>
  <c r="H247" i="48"/>
  <c r="H246" i="48"/>
  <c r="H245" i="48"/>
  <c r="H244" i="48"/>
  <c r="H243" i="48"/>
  <c r="H242" i="48"/>
  <c r="H241" i="48"/>
  <c r="H240" i="48"/>
  <c r="H239" i="48"/>
  <c r="H238" i="48"/>
  <c r="H237" i="48"/>
  <c r="H236" i="48"/>
  <c r="H235" i="48"/>
  <c r="H234" i="48"/>
  <c r="H233" i="48"/>
  <c r="H232" i="48"/>
  <c r="H231" i="48"/>
  <c r="H230" i="48"/>
  <c r="H229" i="48"/>
  <c r="H228" i="48"/>
  <c r="H227" i="48"/>
  <c r="H226" i="48"/>
  <c r="H225" i="48"/>
  <c r="H224" i="48"/>
  <c r="H223" i="48"/>
  <c r="H222" i="48"/>
  <c r="H221" i="48"/>
  <c r="H220" i="48"/>
  <c r="H219" i="48"/>
  <c r="H218" i="48"/>
  <c r="H217" i="48"/>
  <c r="H216" i="48"/>
  <c r="H215" i="48"/>
  <c r="H214" i="48"/>
  <c r="H213" i="48"/>
  <c r="H212" i="48"/>
  <c r="H211" i="48"/>
  <c r="H210" i="48"/>
  <c r="H209" i="48"/>
  <c r="H208" i="48"/>
  <c r="H207" i="48"/>
  <c r="H206" i="48"/>
  <c r="H205" i="48"/>
  <c r="H204" i="48"/>
  <c r="H203" i="48"/>
  <c r="H202" i="48"/>
  <c r="H201" i="48"/>
  <c r="H200" i="48"/>
  <c r="H199" i="48"/>
  <c r="H198" i="48"/>
  <c r="H197" i="48"/>
  <c r="H196" i="48"/>
  <c r="H195" i="48"/>
  <c r="H194" i="48"/>
  <c r="H193" i="48"/>
  <c r="H192" i="48"/>
  <c r="H191" i="48"/>
  <c r="H190" i="48"/>
  <c r="H189" i="48"/>
  <c r="H188" i="48"/>
  <c r="H187" i="48"/>
  <c r="H186" i="48"/>
  <c r="H185" i="48"/>
  <c r="H184" i="48"/>
  <c r="H183" i="48"/>
  <c r="H182" i="48"/>
  <c r="H181" i="48"/>
  <c r="H180" i="48"/>
  <c r="H179" i="48"/>
  <c r="H178" i="48"/>
  <c r="H177" i="48"/>
  <c r="H176" i="48"/>
  <c r="H175" i="48"/>
  <c r="H174" i="48"/>
  <c r="H173" i="48"/>
  <c r="H172" i="48"/>
  <c r="H171" i="48"/>
  <c r="H170" i="48"/>
  <c r="H169" i="48"/>
  <c r="H168" i="48"/>
  <c r="H167" i="48"/>
  <c r="H166" i="48"/>
  <c r="H165" i="48"/>
  <c r="H164" i="48"/>
  <c r="H163" i="48"/>
  <c r="H162" i="48"/>
  <c r="H161" i="48"/>
  <c r="H160" i="48"/>
  <c r="H159" i="48"/>
  <c r="H158" i="48"/>
  <c r="H157" i="48"/>
  <c r="H156" i="48"/>
  <c r="H155" i="48"/>
  <c r="H154" i="48"/>
  <c r="H153" i="48"/>
  <c r="H152" i="48"/>
  <c r="H151" i="48"/>
  <c r="H150" i="48"/>
  <c r="H149" i="48"/>
  <c r="H148" i="48"/>
  <c r="H147" i="48"/>
  <c r="H146" i="48"/>
  <c r="H145" i="48"/>
  <c r="H144" i="48"/>
  <c r="H143" i="48"/>
  <c r="H142" i="48"/>
  <c r="H141" i="48"/>
  <c r="H140" i="48"/>
  <c r="H139" i="48"/>
  <c r="H138" i="48"/>
  <c r="H137" i="48"/>
  <c r="H136" i="48"/>
  <c r="H135" i="48"/>
  <c r="H134" i="48"/>
  <c r="H133" i="48"/>
  <c r="H132" i="48"/>
  <c r="H131" i="48"/>
  <c r="H130" i="48"/>
  <c r="H129" i="48"/>
  <c r="H128" i="48"/>
  <c r="H127" i="48"/>
  <c r="H126" i="48"/>
  <c r="H125" i="48"/>
  <c r="H124" i="48"/>
  <c r="H123" i="48"/>
  <c r="H122" i="48"/>
  <c r="H121" i="48"/>
  <c r="H120" i="48"/>
  <c r="H119" i="48"/>
  <c r="H118" i="48"/>
  <c r="H117" i="48"/>
  <c r="H116" i="48"/>
  <c r="T115" i="48"/>
  <c r="Q115" i="48"/>
  <c r="P88" i="46" s="1"/>
  <c r="P28" i="63" s="1"/>
  <c r="P115" i="48"/>
  <c r="O115" i="48"/>
  <c r="N88" i="46" s="1"/>
  <c r="N28" i="63" s="1"/>
  <c r="N115" i="48"/>
  <c r="M115" i="48"/>
  <c r="L115" i="48"/>
  <c r="T114" i="48"/>
  <c r="Q114" i="48"/>
  <c r="P114" i="48"/>
  <c r="O87" i="46" s="1"/>
  <c r="O27" i="63" s="1"/>
  <c r="O114" i="48"/>
  <c r="N114" i="48"/>
  <c r="M114" i="48"/>
  <c r="L114" i="48"/>
  <c r="T113" i="48"/>
  <c r="Q113" i="48"/>
  <c r="P113" i="48"/>
  <c r="O113" i="48"/>
  <c r="N86" i="46" s="1"/>
  <c r="N26" i="63" s="1"/>
  <c r="N113" i="48"/>
  <c r="M113" i="48"/>
  <c r="L113" i="48"/>
  <c r="T112" i="48"/>
  <c r="Q112" i="48"/>
  <c r="P112" i="48"/>
  <c r="O112" i="48"/>
  <c r="N112" i="48"/>
  <c r="M85" i="46" s="1"/>
  <c r="M25" i="63" s="1"/>
  <c r="M112" i="48"/>
  <c r="L112" i="48"/>
  <c r="T111" i="48"/>
  <c r="Q111" i="48"/>
  <c r="P111" i="48"/>
  <c r="O111" i="48"/>
  <c r="N111" i="48"/>
  <c r="M84" i="46" s="1"/>
  <c r="M24" i="63" s="1"/>
  <c r="M111" i="48"/>
  <c r="L84" i="46" s="1"/>
  <c r="L111" i="48"/>
  <c r="T110" i="48"/>
  <c r="Q110" i="48"/>
  <c r="P110" i="48"/>
  <c r="O83" i="46" s="1"/>
  <c r="O110" i="48"/>
  <c r="N110" i="48"/>
  <c r="M110" i="48"/>
  <c r="L110" i="48"/>
  <c r="K83" i="46" s="1"/>
  <c r="K23" i="63" s="1"/>
  <c r="T109" i="48"/>
  <c r="Q109" i="48"/>
  <c r="P109" i="48"/>
  <c r="O82" i="46" s="1"/>
  <c r="O22" i="63" s="1"/>
  <c r="O109" i="48"/>
  <c r="N109" i="48"/>
  <c r="M82" i="46" s="1"/>
  <c r="M109" i="48"/>
  <c r="L109" i="48"/>
  <c r="T108" i="48"/>
  <c r="Q108" i="48"/>
  <c r="P108" i="48"/>
  <c r="O108" i="48"/>
  <c r="N108" i="48"/>
  <c r="M108" i="48"/>
  <c r="L108" i="48"/>
  <c r="T107" i="48"/>
  <c r="Q107" i="48"/>
  <c r="P80" i="46" s="1"/>
  <c r="P20" i="63" s="1"/>
  <c r="P107" i="48"/>
  <c r="O107" i="48"/>
  <c r="N107" i="48"/>
  <c r="M107" i="48"/>
  <c r="L107" i="48"/>
  <c r="T106" i="48"/>
  <c r="Q106" i="48"/>
  <c r="P106" i="48"/>
  <c r="O106" i="48"/>
  <c r="N106" i="48"/>
  <c r="M106" i="48"/>
  <c r="L106" i="48"/>
  <c r="T105" i="48"/>
  <c r="Q105" i="48"/>
  <c r="P105" i="48"/>
  <c r="O105" i="48"/>
  <c r="N105" i="48"/>
  <c r="M105" i="48"/>
  <c r="L105" i="48"/>
  <c r="T104" i="48"/>
  <c r="Q104" i="48"/>
  <c r="P104" i="48"/>
  <c r="O104" i="48"/>
  <c r="N104" i="48"/>
  <c r="M104" i="48"/>
  <c r="L104" i="48"/>
  <c r="T103" i="48"/>
  <c r="Q103" i="48"/>
  <c r="P103" i="48"/>
  <c r="O103" i="48"/>
  <c r="N103" i="48"/>
  <c r="M103" i="48"/>
  <c r="L103" i="48"/>
  <c r="T102" i="48"/>
  <c r="Q102" i="48"/>
  <c r="P102" i="48"/>
  <c r="O102" i="48"/>
  <c r="N102" i="48"/>
  <c r="M102" i="48"/>
  <c r="L102" i="48"/>
  <c r="T101" i="48"/>
  <c r="Q101" i="48"/>
  <c r="P101" i="48"/>
  <c r="O101" i="48"/>
  <c r="N101" i="48"/>
  <c r="M101" i="48"/>
  <c r="L101" i="48"/>
  <c r="T100" i="48"/>
  <c r="Q100" i="48"/>
  <c r="P100" i="48"/>
  <c r="O100" i="48"/>
  <c r="N100" i="48"/>
  <c r="M100" i="48"/>
  <c r="L100" i="48"/>
  <c r="T99" i="48"/>
  <c r="Q99" i="48"/>
  <c r="P99" i="48"/>
  <c r="O99" i="48"/>
  <c r="N99" i="48"/>
  <c r="M99" i="48"/>
  <c r="L99" i="48"/>
  <c r="T98" i="48"/>
  <c r="Q98" i="48"/>
  <c r="P98" i="48"/>
  <c r="O98" i="48"/>
  <c r="N98" i="48"/>
  <c r="M98" i="48"/>
  <c r="L98" i="48"/>
  <c r="T97" i="48"/>
  <c r="Q97" i="48"/>
  <c r="P97" i="48"/>
  <c r="O97" i="48"/>
  <c r="N97" i="48"/>
  <c r="M97" i="48"/>
  <c r="L97" i="48"/>
  <c r="T96" i="48"/>
  <c r="Q96" i="48"/>
  <c r="P96" i="48"/>
  <c r="O96" i="48"/>
  <c r="N96" i="48"/>
  <c r="M96" i="48"/>
  <c r="L96" i="48"/>
  <c r="T95" i="48"/>
  <c r="Q95" i="48"/>
  <c r="P95" i="48"/>
  <c r="O95" i="48"/>
  <c r="N95" i="48"/>
  <c r="M95" i="48"/>
  <c r="L95" i="48"/>
  <c r="T94" i="48"/>
  <c r="T93" i="48"/>
  <c r="Q93" i="48"/>
  <c r="P93" i="48"/>
  <c r="O93" i="48"/>
  <c r="N93" i="48"/>
  <c r="M93" i="48"/>
  <c r="L93" i="48"/>
  <c r="T92" i="48"/>
  <c r="Q92" i="48"/>
  <c r="P92" i="48"/>
  <c r="O92" i="48"/>
  <c r="N92" i="48"/>
  <c r="M92" i="48"/>
  <c r="L92" i="48"/>
  <c r="H92" i="48" s="1"/>
  <c r="T91" i="48"/>
  <c r="Q91" i="48"/>
  <c r="P91" i="48"/>
  <c r="O91" i="48"/>
  <c r="N91" i="48"/>
  <c r="M91" i="48"/>
  <c r="L91" i="48"/>
  <c r="T90" i="48"/>
  <c r="Q90" i="48"/>
  <c r="P90" i="48"/>
  <c r="O90" i="48"/>
  <c r="N90" i="48"/>
  <c r="M90" i="48"/>
  <c r="L90" i="48"/>
  <c r="T89" i="48"/>
  <c r="Q89" i="48"/>
  <c r="P89" i="48"/>
  <c r="O89" i="48"/>
  <c r="N89" i="48"/>
  <c r="M89" i="48"/>
  <c r="L89" i="48"/>
  <c r="T88" i="48"/>
  <c r="Q88" i="48"/>
  <c r="P88" i="48"/>
  <c r="O88" i="48"/>
  <c r="N88" i="48"/>
  <c r="M88" i="48"/>
  <c r="L88" i="48"/>
  <c r="T87" i="48"/>
  <c r="Q87" i="48"/>
  <c r="P87" i="48"/>
  <c r="O87" i="48"/>
  <c r="N87" i="48"/>
  <c r="M87" i="48"/>
  <c r="L87" i="48"/>
  <c r="T86" i="48"/>
  <c r="Q86" i="48"/>
  <c r="P86" i="48"/>
  <c r="O86" i="48"/>
  <c r="N86" i="48"/>
  <c r="M86" i="48"/>
  <c r="L86" i="48"/>
  <c r="T85" i="48"/>
  <c r="Q85" i="48"/>
  <c r="P85" i="48"/>
  <c r="O85" i="48"/>
  <c r="N85" i="48"/>
  <c r="M85" i="48"/>
  <c r="L85" i="48"/>
  <c r="T84" i="48"/>
  <c r="Q84" i="48"/>
  <c r="P84" i="48"/>
  <c r="O84" i="48"/>
  <c r="N84" i="48"/>
  <c r="M84" i="48"/>
  <c r="L84" i="48"/>
  <c r="T83" i="48"/>
  <c r="Q83" i="48"/>
  <c r="P83" i="48"/>
  <c r="O83" i="48"/>
  <c r="N83" i="48"/>
  <c r="M83" i="48"/>
  <c r="L83" i="48"/>
  <c r="T82" i="48"/>
  <c r="Q82" i="48"/>
  <c r="P82" i="48"/>
  <c r="O82" i="48"/>
  <c r="N82" i="48"/>
  <c r="M82" i="48"/>
  <c r="L82" i="48"/>
  <c r="T81" i="48"/>
  <c r="Q81" i="48"/>
  <c r="P81" i="48"/>
  <c r="O81" i="48"/>
  <c r="N81" i="48"/>
  <c r="M81" i="48"/>
  <c r="L81" i="48"/>
  <c r="T80" i="48"/>
  <c r="Q80" i="48"/>
  <c r="P80" i="48"/>
  <c r="O80" i="48"/>
  <c r="N80" i="48"/>
  <c r="M80" i="48"/>
  <c r="L80" i="48"/>
  <c r="T79" i="48"/>
  <c r="Q79" i="48"/>
  <c r="P79" i="48"/>
  <c r="O79" i="48"/>
  <c r="N79" i="48"/>
  <c r="M79" i="48"/>
  <c r="L79" i="48"/>
  <c r="T78" i="48"/>
  <c r="Q78" i="48"/>
  <c r="P78" i="48"/>
  <c r="O78" i="48"/>
  <c r="N78" i="48"/>
  <c r="M78" i="48"/>
  <c r="L78" i="48"/>
  <c r="T77" i="48"/>
  <c r="Q77" i="48"/>
  <c r="P77" i="48"/>
  <c r="O77" i="48"/>
  <c r="N77" i="48"/>
  <c r="M77" i="48"/>
  <c r="L77" i="48"/>
  <c r="T76" i="48"/>
  <c r="Q76" i="48"/>
  <c r="P76" i="48"/>
  <c r="O76" i="48"/>
  <c r="N76" i="48"/>
  <c r="M76" i="48"/>
  <c r="L76" i="48"/>
  <c r="H76" i="48" s="1"/>
  <c r="T75" i="48"/>
  <c r="Q75" i="48"/>
  <c r="P75" i="48"/>
  <c r="O75" i="48"/>
  <c r="N75" i="48"/>
  <c r="M75" i="48"/>
  <c r="L75" i="48"/>
  <c r="T74" i="48"/>
  <c r="Q74" i="48"/>
  <c r="P74" i="48"/>
  <c r="O74" i="48"/>
  <c r="N74" i="48"/>
  <c r="M74" i="48"/>
  <c r="L74" i="48"/>
  <c r="T73" i="48"/>
  <c r="Q73" i="48"/>
  <c r="P73" i="48"/>
  <c r="O73" i="48"/>
  <c r="N73" i="48"/>
  <c r="M73" i="48"/>
  <c r="L73" i="48"/>
  <c r="T72" i="48"/>
  <c r="Q72" i="48"/>
  <c r="P72" i="48"/>
  <c r="O72" i="48"/>
  <c r="N72" i="48"/>
  <c r="M72" i="48"/>
  <c r="L72" i="48"/>
  <c r="T71" i="48"/>
  <c r="Q71" i="48"/>
  <c r="P71" i="48"/>
  <c r="O71" i="48"/>
  <c r="N71" i="48"/>
  <c r="M71" i="48"/>
  <c r="L71" i="48"/>
  <c r="T70" i="48"/>
  <c r="Q70" i="48"/>
  <c r="P70" i="48"/>
  <c r="O70" i="48"/>
  <c r="N70" i="48"/>
  <c r="M70" i="48"/>
  <c r="L70" i="48"/>
  <c r="T69" i="48"/>
  <c r="Q69" i="48"/>
  <c r="P69" i="48"/>
  <c r="O69" i="48"/>
  <c r="N69" i="48"/>
  <c r="M69" i="48"/>
  <c r="L69" i="48"/>
  <c r="T68" i="48"/>
  <c r="Q68" i="48"/>
  <c r="P68" i="48"/>
  <c r="O68" i="48"/>
  <c r="N68" i="48"/>
  <c r="M68" i="48"/>
  <c r="L68" i="48"/>
  <c r="H68" i="48" s="1"/>
  <c r="T67" i="48"/>
  <c r="Q67" i="48"/>
  <c r="P67" i="48"/>
  <c r="O67" i="48"/>
  <c r="N67" i="48"/>
  <c r="M67" i="48"/>
  <c r="L67" i="48"/>
  <c r="T66" i="48"/>
  <c r="Q66" i="48"/>
  <c r="P66" i="48"/>
  <c r="O66" i="48"/>
  <c r="N66" i="48"/>
  <c r="M66" i="48"/>
  <c r="L66" i="48"/>
  <c r="T65" i="48"/>
  <c r="T64" i="48"/>
  <c r="Q64" i="48"/>
  <c r="P64" i="48"/>
  <c r="O64" i="48"/>
  <c r="N64" i="48"/>
  <c r="M64" i="48"/>
  <c r="L64" i="48"/>
  <c r="T63" i="48"/>
  <c r="Q63" i="48"/>
  <c r="P63" i="48"/>
  <c r="O63" i="48"/>
  <c r="N63" i="48"/>
  <c r="M63" i="48"/>
  <c r="L63" i="48"/>
  <c r="T62" i="48"/>
  <c r="Q62" i="48"/>
  <c r="P62" i="48"/>
  <c r="O62" i="48"/>
  <c r="N62" i="48"/>
  <c r="M62" i="48"/>
  <c r="L62" i="48"/>
  <c r="T61" i="48"/>
  <c r="Q61" i="48"/>
  <c r="P61" i="48"/>
  <c r="O61" i="48"/>
  <c r="N61" i="48"/>
  <c r="M61" i="48"/>
  <c r="L61" i="48"/>
  <c r="T60" i="48"/>
  <c r="Q60" i="48"/>
  <c r="P60" i="48"/>
  <c r="O60" i="48"/>
  <c r="N60" i="48"/>
  <c r="M60" i="48"/>
  <c r="L60" i="48"/>
  <c r="T59" i="48"/>
  <c r="Q59" i="48"/>
  <c r="P59" i="48"/>
  <c r="O59" i="48"/>
  <c r="N59" i="48"/>
  <c r="M59" i="48"/>
  <c r="L59" i="48"/>
  <c r="T58" i="48"/>
  <c r="Q58" i="48"/>
  <c r="P58" i="48"/>
  <c r="O58" i="48"/>
  <c r="N58" i="48"/>
  <c r="M58" i="48"/>
  <c r="L58" i="48"/>
  <c r="T57" i="48"/>
  <c r="Q57" i="48"/>
  <c r="P57" i="48"/>
  <c r="O57" i="48"/>
  <c r="N57" i="48"/>
  <c r="M57" i="48"/>
  <c r="L57" i="48"/>
  <c r="T56" i="48"/>
  <c r="Q56" i="48"/>
  <c r="P56" i="48"/>
  <c r="O56" i="48"/>
  <c r="N56" i="48"/>
  <c r="M56" i="48"/>
  <c r="L56" i="48"/>
  <c r="T55" i="48"/>
  <c r="Q55" i="48"/>
  <c r="P55" i="48"/>
  <c r="O55" i="48"/>
  <c r="N55" i="48"/>
  <c r="M55" i="48"/>
  <c r="L55" i="48"/>
  <c r="T54" i="48"/>
  <c r="Q54" i="48"/>
  <c r="P54" i="48"/>
  <c r="O54" i="48"/>
  <c r="N54" i="48"/>
  <c r="M54" i="48"/>
  <c r="L54" i="48"/>
  <c r="T53" i="48"/>
  <c r="Q53" i="48"/>
  <c r="P53" i="48"/>
  <c r="O53" i="48"/>
  <c r="N53" i="48"/>
  <c r="M53" i="48"/>
  <c r="L53" i="48"/>
  <c r="T52" i="48"/>
  <c r="Q52" i="48"/>
  <c r="P52" i="48"/>
  <c r="O52" i="48"/>
  <c r="N52" i="48"/>
  <c r="M52" i="48"/>
  <c r="L52" i="48"/>
  <c r="T51" i="48"/>
  <c r="Q51" i="48"/>
  <c r="P51" i="48"/>
  <c r="O51" i="48"/>
  <c r="N51" i="48"/>
  <c r="L51" i="48"/>
  <c r="T50" i="48"/>
  <c r="Q50" i="48"/>
  <c r="P50" i="48"/>
  <c r="O50" i="48"/>
  <c r="N50" i="48"/>
  <c r="M50" i="48"/>
  <c r="L50" i="48"/>
  <c r="T49" i="48"/>
  <c r="Q49" i="48"/>
  <c r="P49" i="48"/>
  <c r="O49" i="48"/>
  <c r="N49" i="48"/>
  <c r="M49" i="48"/>
  <c r="L49" i="48"/>
  <c r="T48" i="48"/>
  <c r="Q48" i="48"/>
  <c r="P48" i="48"/>
  <c r="O48" i="48"/>
  <c r="N48" i="48"/>
  <c r="M48" i="48"/>
  <c r="L48" i="48"/>
  <c r="T47" i="48"/>
  <c r="Q47" i="48"/>
  <c r="P47" i="48"/>
  <c r="O47" i="48"/>
  <c r="N47" i="48"/>
  <c r="M47" i="48"/>
  <c r="L47" i="48"/>
  <c r="T46" i="48"/>
  <c r="Q46" i="48"/>
  <c r="P46" i="48"/>
  <c r="O46" i="48"/>
  <c r="N46" i="48"/>
  <c r="M46" i="48"/>
  <c r="L46" i="48"/>
  <c r="T45" i="48"/>
  <c r="Q45" i="48"/>
  <c r="P45" i="48"/>
  <c r="O45" i="48"/>
  <c r="N45" i="48"/>
  <c r="M45" i="48"/>
  <c r="L45" i="48"/>
  <c r="T44" i="48"/>
  <c r="Q44" i="48"/>
  <c r="P44" i="48"/>
  <c r="O44" i="48"/>
  <c r="N44" i="48"/>
  <c r="M44" i="48"/>
  <c r="L44" i="48"/>
  <c r="T43" i="48"/>
  <c r="Q43" i="48"/>
  <c r="P43" i="48"/>
  <c r="O43" i="48"/>
  <c r="N43" i="48"/>
  <c r="M43" i="48"/>
  <c r="L43" i="48"/>
  <c r="T42" i="48"/>
  <c r="Q42" i="48"/>
  <c r="P42" i="48"/>
  <c r="O42" i="48"/>
  <c r="N42" i="48"/>
  <c r="M42" i="48"/>
  <c r="L42" i="48"/>
  <c r="T41" i="48"/>
  <c r="Q41" i="48"/>
  <c r="P41" i="48"/>
  <c r="O41" i="48"/>
  <c r="N41" i="48"/>
  <c r="M41" i="48"/>
  <c r="L41" i="48"/>
  <c r="T40" i="48"/>
  <c r="Q40" i="48"/>
  <c r="P40" i="48"/>
  <c r="O40" i="48"/>
  <c r="N40" i="48"/>
  <c r="M40" i="48"/>
  <c r="L40" i="48"/>
  <c r="T39" i="48"/>
  <c r="Q39" i="48"/>
  <c r="P39" i="48"/>
  <c r="O39" i="48"/>
  <c r="N39" i="48"/>
  <c r="M39" i="48"/>
  <c r="L39" i="48"/>
  <c r="T38" i="48"/>
  <c r="Q38" i="48"/>
  <c r="P38" i="48"/>
  <c r="O38" i="48"/>
  <c r="N38" i="48"/>
  <c r="M38" i="48"/>
  <c r="L38" i="48"/>
  <c r="T37" i="48"/>
  <c r="Q37" i="48"/>
  <c r="P37" i="48"/>
  <c r="P65" i="48" s="1"/>
  <c r="O37" i="48"/>
  <c r="N37" i="48"/>
  <c r="M37" i="48"/>
  <c r="L37" i="48"/>
  <c r="T36" i="48"/>
  <c r="T35" i="48"/>
  <c r="Q35" i="48"/>
  <c r="P35" i="48"/>
  <c r="O35" i="48"/>
  <c r="N35" i="48"/>
  <c r="M35" i="48"/>
  <c r="L35" i="48"/>
  <c r="T34" i="48"/>
  <c r="Q34" i="48"/>
  <c r="P34" i="48"/>
  <c r="O34" i="48"/>
  <c r="N34" i="48"/>
  <c r="M34" i="48"/>
  <c r="L34" i="48"/>
  <c r="T33" i="48"/>
  <c r="Q33" i="48"/>
  <c r="P33" i="48"/>
  <c r="O33" i="48"/>
  <c r="N33" i="48"/>
  <c r="M33" i="48"/>
  <c r="L33" i="48"/>
  <c r="T32" i="48"/>
  <c r="Q32" i="48"/>
  <c r="P32" i="48"/>
  <c r="O32" i="48"/>
  <c r="N32" i="48"/>
  <c r="M32" i="48"/>
  <c r="L32" i="48"/>
  <c r="T31" i="48"/>
  <c r="Q31" i="48"/>
  <c r="P31" i="48"/>
  <c r="O31" i="48"/>
  <c r="N31" i="48"/>
  <c r="M31" i="48"/>
  <c r="L31" i="48"/>
  <c r="T30" i="48"/>
  <c r="Q30" i="48"/>
  <c r="P30" i="48"/>
  <c r="O30" i="48"/>
  <c r="N30" i="48"/>
  <c r="M30" i="48"/>
  <c r="L30" i="48"/>
  <c r="T29" i="48"/>
  <c r="Q29" i="48"/>
  <c r="P29" i="48"/>
  <c r="O29" i="48"/>
  <c r="N29" i="48"/>
  <c r="M29" i="48"/>
  <c r="L29" i="48"/>
  <c r="T28" i="48"/>
  <c r="Q28" i="48"/>
  <c r="P28" i="48"/>
  <c r="O28" i="48"/>
  <c r="N28" i="48"/>
  <c r="M28" i="48"/>
  <c r="L28" i="48"/>
  <c r="T27" i="48"/>
  <c r="Q27" i="48"/>
  <c r="P27" i="48"/>
  <c r="O27" i="48"/>
  <c r="N27" i="48"/>
  <c r="M27" i="48"/>
  <c r="L27" i="48"/>
  <c r="T26" i="48"/>
  <c r="Q26" i="48"/>
  <c r="P26" i="48"/>
  <c r="O26" i="48"/>
  <c r="N26" i="48"/>
  <c r="M26" i="48"/>
  <c r="L26" i="48"/>
  <c r="T25" i="48"/>
  <c r="Q25" i="48"/>
  <c r="P25" i="48"/>
  <c r="O25" i="48"/>
  <c r="N25" i="48"/>
  <c r="M25" i="48"/>
  <c r="L25" i="48"/>
  <c r="T24" i="48"/>
  <c r="Q24" i="48"/>
  <c r="P24" i="48"/>
  <c r="O24" i="48"/>
  <c r="N24" i="48"/>
  <c r="M24" i="48"/>
  <c r="L24" i="48"/>
  <c r="T23" i="48"/>
  <c r="Q23" i="48"/>
  <c r="P23" i="48"/>
  <c r="O23" i="48"/>
  <c r="N23" i="48"/>
  <c r="M23" i="48"/>
  <c r="L23" i="48"/>
  <c r="T22" i="48"/>
  <c r="Q22" i="48"/>
  <c r="P22" i="48"/>
  <c r="O22" i="48"/>
  <c r="N22" i="48"/>
  <c r="M22" i="48"/>
  <c r="L22" i="48"/>
  <c r="T21" i="48"/>
  <c r="Q21" i="48"/>
  <c r="P21" i="48"/>
  <c r="O21" i="48"/>
  <c r="N21" i="48"/>
  <c r="M21" i="48"/>
  <c r="L21" i="48"/>
  <c r="T20" i="48"/>
  <c r="Q20" i="48"/>
  <c r="P20" i="48"/>
  <c r="O20" i="48"/>
  <c r="N20" i="48"/>
  <c r="M20" i="48"/>
  <c r="L20" i="48"/>
  <c r="T19" i="48"/>
  <c r="Q19" i="48"/>
  <c r="P19" i="48"/>
  <c r="O19" i="48"/>
  <c r="N19" i="48"/>
  <c r="M19" i="48"/>
  <c r="L19" i="48"/>
  <c r="T18" i="48"/>
  <c r="Q18" i="48"/>
  <c r="P18" i="48"/>
  <c r="O18" i="48"/>
  <c r="N18" i="48"/>
  <c r="M18" i="48"/>
  <c r="L18" i="48"/>
  <c r="T17" i="48"/>
  <c r="Q17" i="48"/>
  <c r="P17" i="48"/>
  <c r="O17" i="48"/>
  <c r="N17" i="48"/>
  <c r="M17" i="48"/>
  <c r="L17" i="48"/>
  <c r="T16" i="48"/>
  <c r="Q16" i="48"/>
  <c r="P16" i="48"/>
  <c r="O16" i="48"/>
  <c r="N16" i="48"/>
  <c r="M16" i="48"/>
  <c r="L16" i="48"/>
  <c r="T15" i="48"/>
  <c r="Q15" i="48"/>
  <c r="P15" i="48"/>
  <c r="O15" i="48"/>
  <c r="N15" i="48"/>
  <c r="M15" i="48"/>
  <c r="L15" i="48"/>
  <c r="H15" i="48" s="1"/>
  <c r="T14" i="48"/>
  <c r="Q14" i="48"/>
  <c r="P14" i="48"/>
  <c r="O14" i="48"/>
  <c r="N14" i="48"/>
  <c r="M14" i="48"/>
  <c r="L14" i="48"/>
  <c r="T13" i="48"/>
  <c r="Q13" i="48"/>
  <c r="P13" i="48"/>
  <c r="O13" i="48"/>
  <c r="N13" i="48"/>
  <c r="M13" i="48"/>
  <c r="L13" i="48"/>
  <c r="T12" i="48"/>
  <c r="Q12" i="48"/>
  <c r="P12" i="48"/>
  <c r="O12" i="48"/>
  <c r="N12" i="48"/>
  <c r="M12" i="48"/>
  <c r="L12" i="48"/>
  <c r="T11" i="48"/>
  <c r="Q11" i="48"/>
  <c r="P11" i="48"/>
  <c r="O11" i="48"/>
  <c r="N11" i="48"/>
  <c r="M11" i="48"/>
  <c r="L11" i="48"/>
  <c r="T10" i="48"/>
  <c r="Q10" i="48"/>
  <c r="P10" i="48"/>
  <c r="O10" i="48"/>
  <c r="N10" i="48"/>
  <c r="M10" i="48"/>
  <c r="L10" i="48"/>
  <c r="T9" i="48"/>
  <c r="Q9" i="48"/>
  <c r="P9" i="48"/>
  <c r="O9" i="48"/>
  <c r="N9" i="48"/>
  <c r="M9" i="48"/>
  <c r="L9" i="48"/>
  <c r="T8" i="48"/>
  <c r="Q8" i="48"/>
  <c r="P8" i="48"/>
  <c r="O8" i="48"/>
  <c r="N8" i="48"/>
  <c r="M8" i="48"/>
  <c r="L8" i="48"/>
  <c r="C4" i="48"/>
  <c r="H696" i="47"/>
  <c r="H695" i="47"/>
  <c r="H694" i="47"/>
  <c r="H693" i="47"/>
  <c r="H692" i="47"/>
  <c r="H691" i="47"/>
  <c r="H690" i="47"/>
  <c r="H689" i="47"/>
  <c r="H688" i="47"/>
  <c r="H687" i="47"/>
  <c r="H686" i="47"/>
  <c r="H685" i="47"/>
  <c r="H684" i="47"/>
  <c r="H683" i="47"/>
  <c r="H682" i="47"/>
  <c r="H681" i="47"/>
  <c r="H680" i="47"/>
  <c r="H679" i="47"/>
  <c r="H678" i="47"/>
  <c r="H677" i="47"/>
  <c r="H676" i="47"/>
  <c r="H675" i="47"/>
  <c r="H674" i="47"/>
  <c r="H673" i="47"/>
  <c r="H672" i="47"/>
  <c r="H671" i="47"/>
  <c r="H670" i="47"/>
  <c r="H669" i="47"/>
  <c r="H668" i="47"/>
  <c r="H667" i="47"/>
  <c r="H666" i="47"/>
  <c r="H665" i="47"/>
  <c r="H664" i="47"/>
  <c r="H663" i="47"/>
  <c r="H662" i="47"/>
  <c r="H661" i="47"/>
  <c r="H660" i="47"/>
  <c r="H659" i="47"/>
  <c r="H658" i="47"/>
  <c r="H657" i="47"/>
  <c r="H656" i="47"/>
  <c r="H655" i="47"/>
  <c r="H654" i="47"/>
  <c r="H653" i="47"/>
  <c r="H652" i="47"/>
  <c r="H651" i="47"/>
  <c r="H650" i="47"/>
  <c r="H649" i="47"/>
  <c r="H648" i="47"/>
  <c r="H647" i="47"/>
  <c r="H646" i="47"/>
  <c r="H645" i="47"/>
  <c r="H644" i="47"/>
  <c r="H643" i="47"/>
  <c r="H642" i="47"/>
  <c r="H641" i="47"/>
  <c r="H640" i="47"/>
  <c r="H639" i="47"/>
  <c r="H638" i="47"/>
  <c r="H637" i="47"/>
  <c r="H636" i="47"/>
  <c r="H635" i="47"/>
  <c r="H634" i="47"/>
  <c r="H633" i="47"/>
  <c r="H632" i="47"/>
  <c r="H631" i="47"/>
  <c r="H630" i="47"/>
  <c r="H629" i="47"/>
  <c r="H628" i="47"/>
  <c r="H627" i="47"/>
  <c r="H626" i="47"/>
  <c r="H625" i="47"/>
  <c r="H624" i="47"/>
  <c r="H623" i="47"/>
  <c r="H622" i="47"/>
  <c r="H621" i="47"/>
  <c r="H620" i="47"/>
  <c r="H619" i="47"/>
  <c r="H618" i="47"/>
  <c r="H617" i="47"/>
  <c r="H616" i="47"/>
  <c r="H615" i="47"/>
  <c r="H614" i="47"/>
  <c r="H613" i="47"/>
  <c r="H612" i="47"/>
  <c r="H611" i="47"/>
  <c r="H610" i="47"/>
  <c r="H609" i="47"/>
  <c r="H608" i="47"/>
  <c r="H607" i="47"/>
  <c r="H606" i="47"/>
  <c r="H605" i="47"/>
  <c r="H604" i="47"/>
  <c r="H603" i="47"/>
  <c r="H602" i="47"/>
  <c r="H601" i="47"/>
  <c r="H600" i="47"/>
  <c r="H599" i="47"/>
  <c r="H598" i="47"/>
  <c r="H597" i="47"/>
  <c r="H596" i="47"/>
  <c r="H595" i="47"/>
  <c r="H594" i="47"/>
  <c r="H593" i="47"/>
  <c r="H592" i="47"/>
  <c r="H591" i="47"/>
  <c r="H590" i="47"/>
  <c r="H589" i="47"/>
  <c r="H588" i="47"/>
  <c r="H587" i="47"/>
  <c r="H586" i="47"/>
  <c r="H585" i="47"/>
  <c r="H584" i="47"/>
  <c r="H583" i="47"/>
  <c r="H582" i="47"/>
  <c r="H581" i="47"/>
  <c r="H580" i="47"/>
  <c r="H579" i="47"/>
  <c r="H578" i="47"/>
  <c r="H577" i="47"/>
  <c r="H576" i="47"/>
  <c r="H575" i="47"/>
  <c r="H574" i="47"/>
  <c r="H573" i="47"/>
  <c r="H572" i="47"/>
  <c r="H571" i="47"/>
  <c r="H570" i="47"/>
  <c r="H569" i="47"/>
  <c r="H568" i="47"/>
  <c r="H567" i="47"/>
  <c r="H566" i="47"/>
  <c r="H565" i="47"/>
  <c r="H564" i="47"/>
  <c r="H563" i="47"/>
  <c r="H562" i="47"/>
  <c r="H561" i="47"/>
  <c r="H560" i="47"/>
  <c r="H559" i="47"/>
  <c r="H558" i="47"/>
  <c r="H557" i="47"/>
  <c r="H556" i="47"/>
  <c r="H555" i="47"/>
  <c r="H554" i="47"/>
  <c r="H553" i="47"/>
  <c r="H552" i="47"/>
  <c r="H551" i="47"/>
  <c r="H550" i="47"/>
  <c r="H549" i="47"/>
  <c r="H548" i="47"/>
  <c r="H547" i="47"/>
  <c r="H546" i="47"/>
  <c r="H545" i="47"/>
  <c r="H544" i="47"/>
  <c r="H543" i="47"/>
  <c r="H542" i="47"/>
  <c r="H541" i="47"/>
  <c r="H540" i="47"/>
  <c r="H539" i="47"/>
  <c r="H538" i="47"/>
  <c r="H537" i="47"/>
  <c r="H536" i="47"/>
  <c r="H535" i="47"/>
  <c r="H534" i="47"/>
  <c r="H533" i="47"/>
  <c r="H532" i="47"/>
  <c r="H531" i="47"/>
  <c r="H530" i="47"/>
  <c r="H529" i="47"/>
  <c r="H528" i="47"/>
  <c r="H527" i="47"/>
  <c r="H526" i="47"/>
  <c r="H525" i="47"/>
  <c r="H524" i="47"/>
  <c r="H523" i="47"/>
  <c r="H522" i="47"/>
  <c r="H521" i="47"/>
  <c r="H520" i="47"/>
  <c r="H519" i="47"/>
  <c r="H518" i="47"/>
  <c r="H517" i="47"/>
  <c r="H516" i="47"/>
  <c r="H515" i="47"/>
  <c r="H514" i="47"/>
  <c r="H513" i="47"/>
  <c r="H512" i="47"/>
  <c r="H511" i="47"/>
  <c r="H510" i="47"/>
  <c r="H509" i="47"/>
  <c r="H508" i="47"/>
  <c r="H507" i="47"/>
  <c r="H506" i="47"/>
  <c r="H505" i="47"/>
  <c r="H504" i="47"/>
  <c r="H503" i="47"/>
  <c r="H502" i="47"/>
  <c r="H501" i="47"/>
  <c r="H500" i="47"/>
  <c r="H499" i="47"/>
  <c r="H498" i="47"/>
  <c r="H497" i="47"/>
  <c r="H496" i="47"/>
  <c r="H495" i="47"/>
  <c r="H494" i="47"/>
  <c r="H493" i="47"/>
  <c r="H492" i="47"/>
  <c r="H491" i="47"/>
  <c r="H490" i="47"/>
  <c r="H489" i="47"/>
  <c r="H488" i="47"/>
  <c r="H487" i="47"/>
  <c r="H486" i="47"/>
  <c r="H485" i="47"/>
  <c r="H484" i="47"/>
  <c r="H483" i="47"/>
  <c r="H482" i="47"/>
  <c r="H481" i="47"/>
  <c r="H480" i="47"/>
  <c r="H479" i="47"/>
  <c r="H478" i="47"/>
  <c r="H477" i="47"/>
  <c r="H476" i="47"/>
  <c r="H475" i="47"/>
  <c r="H474" i="47"/>
  <c r="H473" i="47"/>
  <c r="H472" i="47"/>
  <c r="H471" i="47"/>
  <c r="H470" i="47"/>
  <c r="H469" i="47"/>
  <c r="H468" i="47"/>
  <c r="H467" i="47"/>
  <c r="H466" i="47"/>
  <c r="H465" i="47"/>
  <c r="H464" i="47"/>
  <c r="H463" i="47"/>
  <c r="H462" i="47"/>
  <c r="H461" i="47"/>
  <c r="H460" i="47"/>
  <c r="H459" i="47"/>
  <c r="H458" i="47"/>
  <c r="H457" i="47"/>
  <c r="H456" i="47"/>
  <c r="H455" i="47"/>
  <c r="H454" i="47"/>
  <c r="H453" i="47"/>
  <c r="H452" i="47"/>
  <c r="H451" i="47"/>
  <c r="H450" i="47"/>
  <c r="H449" i="47"/>
  <c r="H448" i="47"/>
  <c r="H447" i="47"/>
  <c r="H446" i="47"/>
  <c r="H445" i="47"/>
  <c r="H444" i="47"/>
  <c r="H443" i="47"/>
  <c r="H442" i="47"/>
  <c r="H441" i="47"/>
  <c r="H440" i="47"/>
  <c r="H439" i="47"/>
  <c r="H438" i="47"/>
  <c r="H437" i="47"/>
  <c r="H436" i="47"/>
  <c r="H435" i="47"/>
  <c r="H434" i="47"/>
  <c r="H433" i="47"/>
  <c r="H432" i="47"/>
  <c r="H431" i="47"/>
  <c r="H430" i="47"/>
  <c r="H429" i="47"/>
  <c r="H428" i="47"/>
  <c r="H427" i="47"/>
  <c r="H426" i="47"/>
  <c r="H425" i="47"/>
  <c r="H424" i="47"/>
  <c r="H423" i="47"/>
  <c r="H422" i="47"/>
  <c r="H421" i="47"/>
  <c r="H420" i="47"/>
  <c r="H419" i="47"/>
  <c r="H418" i="47"/>
  <c r="H417" i="47"/>
  <c r="H416" i="47"/>
  <c r="H415" i="47"/>
  <c r="H414" i="47"/>
  <c r="H413" i="47"/>
  <c r="H412" i="47"/>
  <c r="H411" i="47"/>
  <c r="H410" i="47"/>
  <c r="H409" i="47"/>
  <c r="H408" i="47"/>
  <c r="H407" i="47"/>
  <c r="H406" i="47"/>
  <c r="H405" i="47"/>
  <c r="H404" i="47"/>
  <c r="H403" i="47"/>
  <c r="H402" i="47"/>
  <c r="H401" i="47"/>
  <c r="H400" i="47"/>
  <c r="H399" i="47"/>
  <c r="H398" i="47"/>
  <c r="H397" i="47"/>
  <c r="H396" i="47"/>
  <c r="H395" i="47"/>
  <c r="H394" i="47"/>
  <c r="H393" i="47"/>
  <c r="H392" i="47"/>
  <c r="H391" i="47"/>
  <c r="H390" i="47"/>
  <c r="H389" i="47"/>
  <c r="H388" i="47"/>
  <c r="H387" i="47"/>
  <c r="H386" i="47"/>
  <c r="H385" i="47"/>
  <c r="H384" i="47"/>
  <c r="H383" i="47"/>
  <c r="H382" i="47"/>
  <c r="H381" i="47"/>
  <c r="H380" i="47"/>
  <c r="H379" i="47"/>
  <c r="H378" i="47"/>
  <c r="H377" i="47"/>
  <c r="H376" i="47"/>
  <c r="H375" i="47"/>
  <c r="H374" i="47"/>
  <c r="H373" i="47"/>
  <c r="H372" i="47"/>
  <c r="H371" i="47"/>
  <c r="H370" i="47"/>
  <c r="H369" i="47"/>
  <c r="H368" i="47"/>
  <c r="H367" i="47"/>
  <c r="H366" i="47"/>
  <c r="H365" i="47"/>
  <c r="H364" i="47"/>
  <c r="H363" i="47"/>
  <c r="H362" i="47"/>
  <c r="H361" i="47"/>
  <c r="H360" i="47"/>
  <c r="H359" i="47"/>
  <c r="H358" i="47"/>
  <c r="H357" i="47"/>
  <c r="H356" i="47"/>
  <c r="H355" i="47"/>
  <c r="H354" i="47"/>
  <c r="H353" i="47"/>
  <c r="H352" i="47"/>
  <c r="H351" i="47"/>
  <c r="H350" i="47"/>
  <c r="H349" i="47"/>
  <c r="H348" i="47"/>
  <c r="H347" i="47"/>
  <c r="H346" i="47"/>
  <c r="H345" i="47"/>
  <c r="H344" i="47"/>
  <c r="H343" i="47"/>
  <c r="H342" i="47"/>
  <c r="H341" i="47"/>
  <c r="H340" i="47"/>
  <c r="H339" i="47"/>
  <c r="H338" i="47"/>
  <c r="H337" i="47"/>
  <c r="H336" i="47"/>
  <c r="H335" i="47"/>
  <c r="H334" i="47"/>
  <c r="H333" i="47"/>
  <c r="H332" i="47"/>
  <c r="H331" i="47"/>
  <c r="H330" i="47"/>
  <c r="H329" i="47"/>
  <c r="H328" i="47"/>
  <c r="H327" i="47"/>
  <c r="H326" i="47"/>
  <c r="H325" i="47"/>
  <c r="H324" i="47"/>
  <c r="H323" i="47"/>
  <c r="H322" i="47"/>
  <c r="H321" i="47"/>
  <c r="H320" i="47"/>
  <c r="H319" i="47"/>
  <c r="H318" i="47"/>
  <c r="H317" i="47"/>
  <c r="H316" i="47"/>
  <c r="H315" i="47"/>
  <c r="H314" i="47"/>
  <c r="H313" i="47"/>
  <c r="H312" i="47"/>
  <c r="H311" i="47"/>
  <c r="H310" i="47"/>
  <c r="H309" i="47"/>
  <c r="H308" i="47"/>
  <c r="H307" i="47"/>
  <c r="H306" i="47"/>
  <c r="H305" i="47"/>
  <c r="H304" i="47"/>
  <c r="H303" i="47"/>
  <c r="H302" i="47"/>
  <c r="H301" i="47"/>
  <c r="H300" i="47"/>
  <c r="H299" i="47"/>
  <c r="H298" i="47"/>
  <c r="H297" i="47"/>
  <c r="H296" i="47"/>
  <c r="H295" i="47"/>
  <c r="H294" i="47"/>
  <c r="H293" i="47"/>
  <c r="H292" i="47"/>
  <c r="H291" i="47"/>
  <c r="H290" i="47"/>
  <c r="H289" i="47"/>
  <c r="H288" i="47"/>
  <c r="H287" i="47"/>
  <c r="H286" i="47"/>
  <c r="H285" i="47"/>
  <c r="H284" i="47"/>
  <c r="H283" i="47"/>
  <c r="H282" i="47"/>
  <c r="H281" i="47"/>
  <c r="H280" i="47"/>
  <c r="H279" i="47"/>
  <c r="H278" i="47"/>
  <c r="H277" i="47"/>
  <c r="H276" i="47"/>
  <c r="H275" i="47"/>
  <c r="H274" i="47"/>
  <c r="H273" i="47"/>
  <c r="H272" i="47"/>
  <c r="H271" i="47"/>
  <c r="H270" i="47"/>
  <c r="H269" i="47"/>
  <c r="H268" i="47"/>
  <c r="H267" i="47"/>
  <c r="H266" i="47"/>
  <c r="H265" i="47"/>
  <c r="H264" i="47"/>
  <c r="H263" i="47"/>
  <c r="H262" i="47"/>
  <c r="H261" i="47"/>
  <c r="H260" i="47"/>
  <c r="H259" i="47"/>
  <c r="H258" i="47"/>
  <c r="H257" i="47"/>
  <c r="H256" i="47"/>
  <c r="H255" i="47"/>
  <c r="H254" i="47"/>
  <c r="H253" i="47"/>
  <c r="H252" i="47"/>
  <c r="H251" i="47"/>
  <c r="H250" i="47"/>
  <c r="H249" i="47"/>
  <c r="H248" i="47"/>
  <c r="H247" i="47"/>
  <c r="H246" i="47"/>
  <c r="H245" i="47"/>
  <c r="H244" i="47"/>
  <c r="H243" i="47"/>
  <c r="H242" i="47"/>
  <c r="H241" i="47"/>
  <c r="H240" i="47"/>
  <c r="H239" i="47"/>
  <c r="H238" i="47"/>
  <c r="H237" i="47"/>
  <c r="H236" i="47"/>
  <c r="H235" i="47"/>
  <c r="H234" i="47"/>
  <c r="H233" i="47"/>
  <c r="H232" i="47"/>
  <c r="H231" i="47"/>
  <c r="H230" i="47"/>
  <c r="H229" i="47"/>
  <c r="H228" i="47"/>
  <c r="H227" i="47"/>
  <c r="H226" i="47"/>
  <c r="H225" i="47"/>
  <c r="H224" i="47"/>
  <c r="H223" i="47"/>
  <c r="H222" i="47"/>
  <c r="H221" i="47"/>
  <c r="H220" i="47"/>
  <c r="H219" i="47"/>
  <c r="H218" i="47"/>
  <c r="H217" i="47"/>
  <c r="H216" i="47"/>
  <c r="H215" i="47"/>
  <c r="H214" i="47"/>
  <c r="H213" i="47"/>
  <c r="H212" i="47"/>
  <c r="H211" i="47"/>
  <c r="H210" i="47"/>
  <c r="H209" i="47"/>
  <c r="H208" i="47"/>
  <c r="H207" i="47"/>
  <c r="H206" i="47"/>
  <c r="H205" i="47"/>
  <c r="H204" i="47"/>
  <c r="H203" i="47"/>
  <c r="H202" i="47"/>
  <c r="H201" i="47"/>
  <c r="H200" i="47"/>
  <c r="H199" i="47"/>
  <c r="H198" i="47"/>
  <c r="H197" i="47"/>
  <c r="H196" i="47"/>
  <c r="H195" i="47"/>
  <c r="H194" i="47"/>
  <c r="H193" i="47"/>
  <c r="H192" i="47"/>
  <c r="H191" i="47"/>
  <c r="H190" i="47"/>
  <c r="H189" i="47"/>
  <c r="H188" i="47"/>
  <c r="H187" i="47"/>
  <c r="H186" i="47"/>
  <c r="H185" i="47"/>
  <c r="H184" i="47"/>
  <c r="H183" i="47"/>
  <c r="H182" i="47"/>
  <c r="H181" i="47"/>
  <c r="H180" i="47"/>
  <c r="H179" i="47"/>
  <c r="H178" i="47"/>
  <c r="H177" i="47"/>
  <c r="H176" i="47"/>
  <c r="H175" i="47"/>
  <c r="H174" i="47"/>
  <c r="H173" i="47"/>
  <c r="H172" i="47"/>
  <c r="H171" i="47"/>
  <c r="H170" i="47"/>
  <c r="H169" i="47"/>
  <c r="H168" i="47"/>
  <c r="H167" i="47"/>
  <c r="H166" i="47"/>
  <c r="H165" i="47"/>
  <c r="H164" i="47"/>
  <c r="H163" i="47"/>
  <c r="H162" i="47"/>
  <c r="H161" i="47"/>
  <c r="H160" i="47"/>
  <c r="H159" i="47"/>
  <c r="H158" i="47"/>
  <c r="H157" i="47"/>
  <c r="H156" i="47"/>
  <c r="H155" i="47"/>
  <c r="H154" i="47"/>
  <c r="H153" i="47"/>
  <c r="H152" i="47"/>
  <c r="H151" i="47"/>
  <c r="H150" i="47"/>
  <c r="H149" i="47"/>
  <c r="H148" i="47"/>
  <c r="H147" i="47"/>
  <c r="H146" i="47"/>
  <c r="H145" i="47"/>
  <c r="H144" i="47"/>
  <c r="H143" i="47"/>
  <c r="H142" i="47"/>
  <c r="H141" i="47"/>
  <c r="H140" i="47"/>
  <c r="H139" i="47"/>
  <c r="H138" i="47"/>
  <c r="H137" i="47"/>
  <c r="H136" i="47"/>
  <c r="H135" i="47"/>
  <c r="H134" i="47"/>
  <c r="H133" i="47"/>
  <c r="H132" i="47"/>
  <c r="H131" i="47"/>
  <c r="H130" i="47"/>
  <c r="H129" i="47"/>
  <c r="H128" i="47"/>
  <c r="H127" i="47"/>
  <c r="H126" i="47"/>
  <c r="H125" i="47"/>
  <c r="H124" i="47"/>
  <c r="H123" i="47"/>
  <c r="H122" i="47"/>
  <c r="H121" i="47"/>
  <c r="H120" i="47"/>
  <c r="H119" i="47"/>
  <c r="H118" i="47"/>
  <c r="H117" i="47"/>
  <c r="H116" i="47"/>
  <c r="T115" i="47"/>
  <c r="Q115" i="47"/>
  <c r="P115" i="47"/>
  <c r="O88" i="45" s="1"/>
  <c r="O115" i="47"/>
  <c r="N115" i="47"/>
  <c r="M88" i="45" s="1"/>
  <c r="M115" i="47"/>
  <c r="L115" i="47"/>
  <c r="K115" i="47"/>
  <c r="J115" i="47"/>
  <c r="I88" i="45" s="1"/>
  <c r="I115" i="47"/>
  <c r="T114" i="47"/>
  <c r="Q114" i="47"/>
  <c r="P114" i="47"/>
  <c r="O114" i="47"/>
  <c r="N87" i="45" s="1"/>
  <c r="N114" i="47"/>
  <c r="M114" i="47"/>
  <c r="L87" i="45" s="1"/>
  <c r="L114" i="47"/>
  <c r="K87" i="45" s="1"/>
  <c r="K27" i="62" s="1"/>
  <c r="K114" i="47"/>
  <c r="J87" i="45" s="1"/>
  <c r="J114" i="47"/>
  <c r="I114" i="47"/>
  <c r="T113" i="47"/>
  <c r="Q113" i="47"/>
  <c r="P113" i="47"/>
  <c r="O86" i="45" s="1"/>
  <c r="O113" i="47"/>
  <c r="N113" i="47"/>
  <c r="M86" i="45" s="1"/>
  <c r="M26" i="62" s="1"/>
  <c r="M113" i="47"/>
  <c r="L113" i="47"/>
  <c r="K113" i="47"/>
  <c r="J113" i="47"/>
  <c r="I113" i="47"/>
  <c r="T112" i="47"/>
  <c r="Q112" i="47"/>
  <c r="P112" i="47"/>
  <c r="O85" i="45" s="1"/>
  <c r="O25" i="62" s="1"/>
  <c r="O112" i="47"/>
  <c r="N112" i="47"/>
  <c r="M112" i="47"/>
  <c r="L112" i="47"/>
  <c r="K112" i="47"/>
  <c r="J112" i="47"/>
  <c r="I112" i="47"/>
  <c r="T111" i="47"/>
  <c r="Q111" i="47"/>
  <c r="P111" i="47"/>
  <c r="O111" i="47"/>
  <c r="N111" i="47"/>
  <c r="M111" i="47"/>
  <c r="L111" i="47"/>
  <c r="K84" i="45" s="1"/>
  <c r="K24" i="62" s="1"/>
  <c r="K111" i="47"/>
  <c r="J111" i="47"/>
  <c r="I84" i="45" s="1"/>
  <c r="I24" i="62" s="1"/>
  <c r="I111" i="47"/>
  <c r="T110" i="47"/>
  <c r="Q110" i="47"/>
  <c r="P110" i="47"/>
  <c r="O110" i="47"/>
  <c r="N110" i="47"/>
  <c r="M110" i="47"/>
  <c r="L83" i="45" s="1"/>
  <c r="L110" i="47"/>
  <c r="K83" i="45" s="1"/>
  <c r="K23" i="62" s="1"/>
  <c r="K110" i="47"/>
  <c r="J110" i="47"/>
  <c r="I110" i="47"/>
  <c r="T109" i="47"/>
  <c r="Q109" i="47"/>
  <c r="P109" i="47"/>
  <c r="O109" i="47"/>
  <c r="N109" i="47"/>
  <c r="M82" i="45" s="1"/>
  <c r="M22" i="62" s="1"/>
  <c r="M109" i="47"/>
  <c r="L109" i="47"/>
  <c r="K109" i="47"/>
  <c r="J109" i="47"/>
  <c r="I82" i="45" s="1"/>
  <c r="I109" i="47"/>
  <c r="T108" i="47"/>
  <c r="Q108" i="47"/>
  <c r="P108" i="47"/>
  <c r="O81" i="45" s="1"/>
  <c r="O21" i="62" s="1"/>
  <c r="O108" i="47"/>
  <c r="N108" i="47"/>
  <c r="M108" i="47"/>
  <c r="L108" i="47"/>
  <c r="K108" i="47"/>
  <c r="J108" i="47"/>
  <c r="I108" i="47"/>
  <c r="T107" i="47"/>
  <c r="Q107" i="47"/>
  <c r="P107" i="47"/>
  <c r="O107" i="47"/>
  <c r="N107" i="47"/>
  <c r="M107" i="47"/>
  <c r="L107" i="47"/>
  <c r="K107" i="47"/>
  <c r="J107" i="47"/>
  <c r="I80" i="45" s="1"/>
  <c r="I20" i="62" s="1"/>
  <c r="I107" i="47"/>
  <c r="T106" i="47"/>
  <c r="Q106" i="47"/>
  <c r="P106" i="47"/>
  <c r="O106" i="47"/>
  <c r="N106" i="47"/>
  <c r="M106" i="47"/>
  <c r="L106" i="47"/>
  <c r="K106" i="47"/>
  <c r="J106" i="47"/>
  <c r="I106" i="47"/>
  <c r="T105" i="47"/>
  <c r="Q105" i="47"/>
  <c r="P105" i="47"/>
  <c r="O105" i="47"/>
  <c r="N105" i="47"/>
  <c r="M105" i="47"/>
  <c r="L105" i="47"/>
  <c r="K105" i="47"/>
  <c r="J105" i="47"/>
  <c r="I105" i="47"/>
  <c r="T104" i="47"/>
  <c r="Q104" i="47"/>
  <c r="P104" i="47"/>
  <c r="O104" i="47"/>
  <c r="N104" i="47"/>
  <c r="M104" i="47"/>
  <c r="L104" i="47"/>
  <c r="K104" i="47"/>
  <c r="J104" i="47"/>
  <c r="I104" i="47"/>
  <c r="T103" i="47"/>
  <c r="Q103" i="47"/>
  <c r="P103" i="47"/>
  <c r="O103" i="47"/>
  <c r="N103" i="47"/>
  <c r="M103" i="47"/>
  <c r="L103" i="47"/>
  <c r="K103" i="47"/>
  <c r="J103" i="47"/>
  <c r="I103" i="47"/>
  <c r="T102" i="47"/>
  <c r="Q102" i="47"/>
  <c r="P102" i="47"/>
  <c r="O102" i="47"/>
  <c r="N102" i="47"/>
  <c r="M102" i="47"/>
  <c r="L102" i="47"/>
  <c r="K102" i="47"/>
  <c r="J102" i="47"/>
  <c r="I102" i="47"/>
  <c r="T101" i="47"/>
  <c r="Q101" i="47"/>
  <c r="P101" i="47"/>
  <c r="O101" i="47"/>
  <c r="N101" i="47"/>
  <c r="M101" i="47"/>
  <c r="L101" i="47"/>
  <c r="K101" i="47"/>
  <c r="J101" i="47"/>
  <c r="I101" i="47"/>
  <c r="T100" i="47"/>
  <c r="Q100" i="47"/>
  <c r="P100" i="47"/>
  <c r="O100" i="47"/>
  <c r="N100" i="47"/>
  <c r="M100" i="47"/>
  <c r="L100" i="47"/>
  <c r="K100" i="47"/>
  <c r="J100" i="47"/>
  <c r="I100" i="47"/>
  <c r="T99" i="47"/>
  <c r="Q99" i="47"/>
  <c r="P99" i="47"/>
  <c r="O99" i="47"/>
  <c r="N99" i="47"/>
  <c r="M99" i="47"/>
  <c r="L99" i="47"/>
  <c r="K99" i="47"/>
  <c r="J99" i="47"/>
  <c r="I99" i="47"/>
  <c r="T98" i="47"/>
  <c r="Q98" i="47"/>
  <c r="P98" i="47"/>
  <c r="O98" i="47"/>
  <c r="N98" i="47"/>
  <c r="M98" i="47"/>
  <c r="L98" i="47"/>
  <c r="K98" i="47"/>
  <c r="J98" i="47"/>
  <c r="I98" i="47"/>
  <c r="T97" i="47"/>
  <c r="Q97" i="47"/>
  <c r="P97" i="47"/>
  <c r="O97" i="47"/>
  <c r="N97" i="47"/>
  <c r="M97" i="47"/>
  <c r="L97" i="47"/>
  <c r="K97" i="47"/>
  <c r="J97" i="47"/>
  <c r="I97" i="47"/>
  <c r="T96" i="47"/>
  <c r="Q96" i="47"/>
  <c r="P96" i="47"/>
  <c r="O96" i="47"/>
  <c r="N96" i="47"/>
  <c r="M96" i="47"/>
  <c r="L96" i="47"/>
  <c r="K96" i="47"/>
  <c r="J96" i="47"/>
  <c r="I96" i="47"/>
  <c r="T95" i="47"/>
  <c r="Q95" i="47"/>
  <c r="P95" i="47"/>
  <c r="O95" i="47"/>
  <c r="N95" i="47"/>
  <c r="M95" i="47"/>
  <c r="L95" i="47"/>
  <c r="K95" i="47"/>
  <c r="J95" i="47"/>
  <c r="I95" i="47"/>
  <c r="T94" i="47"/>
  <c r="T93" i="47"/>
  <c r="Q93" i="47"/>
  <c r="P93" i="47"/>
  <c r="O93" i="47"/>
  <c r="N93" i="47"/>
  <c r="M93" i="47"/>
  <c r="L93" i="47"/>
  <c r="K93" i="47"/>
  <c r="J93" i="47"/>
  <c r="I93" i="47"/>
  <c r="T92" i="47"/>
  <c r="Q92" i="47"/>
  <c r="P92" i="47"/>
  <c r="O92" i="47"/>
  <c r="N92" i="47"/>
  <c r="M92" i="47"/>
  <c r="L92" i="47"/>
  <c r="K92" i="47"/>
  <c r="J92" i="47"/>
  <c r="I92" i="47"/>
  <c r="T91" i="47"/>
  <c r="Q91" i="47"/>
  <c r="P91" i="47"/>
  <c r="O91" i="47"/>
  <c r="N91" i="47"/>
  <c r="M91" i="47"/>
  <c r="L91" i="47"/>
  <c r="K91" i="47"/>
  <c r="J91" i="47"/>
  <c r="I91" i="47"/>
  <c r="T90" i="47"/>
  <c r="Q90" i="47"/>
  <c r="P90" i="47"/>
  <c r="O90" i="47"/>
  <c r="N90" i="47"/>
  <c r="M90" i="47"/>
  <c r="L90" i="47"/>
  <c r="K90" i="47"/>
  <c r="J90" i="47"/>
  <c r="I90" i="47"/>
  <c r="T89" i="47"/>
  <c r="Q89" i="47"/>
  <c r="P89" i="47"/>
  <c r="O89" i="47"/>
  <c r="N89" i="47"/>
  <c r="M89" i="47"/>
  <c r="L89" i="47"/>
  <c r="K89" i="47"/>
  <c r="J89" i="47"/>
  <c r="I89" i="47"/>
  <c r="T88" i="47"/>
  <c r="Q88" i="47"/>
  <c r="P88" i="47"/>
  <c r="O88" i="47"/>
  <c r="N88" i="47"/>
  <c r="M88" i="47"/>
  <c r="L88" i="47"/>
  <c r="K88" i="47"/>
  <c r="J88" i="47"/>
  <c r="I88" i="47"/>
  <c r="T87" i="47"/>
  <c r="Q87" i="47"/>
  <c r="P87" i="47"/>
  <c r="O87" i="47"/>
  <c r="N87" i="47"/>
  <c r="M87" i="47"/>
  <c r="L87" i="47"/>
  <c r="K87" i="47"/>
  <c r="J87" i="47"/>
  <c r="I87" i="47"/>
  <c r="H87" i="47" s="1"/>
  <c r="T86" i="47"/>
  <c r="Q86" i="47"/>
  <c r="P86" i="47"/>
  <c r="O86" i="47"/>
  <c r="N86" i="47"/>
  <c r="M86" i="47"/>
  <c r="L86" i="47"/>
  <c r="K86" i="47"/>
  <c r="J86" i="47"/>
  <c r="I86" i="47"/>
  <c r="T85" i="47"/>
  <c r="Q85" i="47"/>
  <c r="P85" i="47"/>
  <c r="O85" i="47"/>
  <c r="N85" i="47"/>
  <c r="M85" i="47"/>
  <c r="L85" i="47"/>
  <c r="K85" i="47"/>
  <c r="J85" i="47"/>
  <c r="I85" i="47"/>
  <c r="T84" i="47"/>
  <c r="Q84" i="47"/>
  <c r="P84" i="47"/>
  <c r="O84" i="47"/>
  <c r="N84" i="47"/>
  <c r="M84" i="47"/>
  <c r="L84" i="47"/>
  <c r="K84" i="47"/>
  <c r="J84" i="47"/>
  <c r="I84" i="47"/>
  <c r="T83" i="47"/>
  <c r="Q83" i="47"/>
  <c r="P83" i="47"/>
  <c r="O83" i="47"/>
  <c r="N83" i="47"/>
  <c r="M83" i="47"/>
  <c r="L83" i="47"/>
  <c r="K83" i="47"/>
  <c r="J83" i="47"/>
  <c r="I83" i="47"/>
  <c r="T82" i="47"/>
  <c r="Q82" i="47"/>
  <c r="P82" i="47"/>
  <c r="O82" i="47"/>
  <c r="N82" i="47"/>
  <c r="M82" i="47"/>
  <c r="L82" i="47"/>
  <c r="K82" i="47"/>
  <c r="J82" i="47"/>
  <c r="I82" i="47"/>
  <c r="T81" i="47"/>
  <c r="Q81" i="47"/>
  <c r="P81" i="47"/>
  <c r="O81" i="47"/>
  <c r="N81" i="47"/>
  <c r="M81" i="47"/>
  <c r="L81" i="47"/>
  <c r="K81" i="47"/>
  <c r="J81" i="47"/>
  <c r="H81" i="47" s="1"/>
  <c r="I81" i="47"/>
  <c r="T80" i="47"/>
  <c r="Q80" i="47"/>
  <c r="P80" i="47"/>
  <c r="O80" i="47"/>
  <c r="N80" i="47"/>
  <c r="M80" i="47"/>
  <c r="L80" i="47"/>
  <c r="K80" i="47"/>
  <c r="J80" i="47"/>
  <c r="I80" i="47"/>
  <c r="T79" i="47"/>
  <c r="Q79" i="47"/>
  <c r="P79" i="47"/>
  <c r="O79" i="47"/>
  <c r="N79" i="47"/>
  <c r="M79" i="47"/>
  <c r="L79" i="47"/>
  <c r="K79" i="47"/>
  <c r="J79" i="47"/>
  <c r="I79" i="47"/>
  <c r="T78" i="47"/>
  <c r="Q78" i="47"/>
  <c r="P78" i="47"/>
  <c r="O78" i="47"/>
  <c r="N78" i="47"/>
  <c r="M78" i="47"/>
  <c r="L78" i="47"/>
  <c r="K78" i="47"/>
  <c r="J78" i="47"/>
  <c r="I78" i="47"/>
  <c r="H78" i="47" s="1"/>
  <c r="T77" i="47"/>
  <c r="Q77" i="47"/>
  <c r="P77" i="47"/>
  <c r="O77" i="47"/>
  <c r="N77" i="47"/>
  <c r="M77" i="47"/>
  <c r="L77" i="47"/>
  <c r="K77" i="47"/>
  <c r="J77" i="47"/>
  <c r="I77" i="47"/>
  <c r="T76" i="47"/>
  <c r="Q76" i="47"/>
  <c r="P76" i="47"/>
  <c r="O76" i="47"/>
  <c r="N76" i="47"/>
  <c r="M76" i="47"/>
  <c r="L76" i="47"/>
  <c r="K76" i="47"/>
  <c r="J76" i="47"/>
  <c r="I76" i="47"/>
  <c r="T75" i="47"/>
  <c r="Q75" i="47"/>
  <c r="P75" i="47"/>
  <c r="O75" i="47"/>
  <c r="N75" i="47"/>
  <c r="M75" i="47"/>
  <c r="L75" i="47"/>
  <c r="H75" i="47" s="1"/>
  <c r="K75" i="47"/>
  <c r="J75" i="47"/>
  <c r="I75" i="47"/>
  <c r="T74" i="47"/>
  <c r="Q74" i="47"/>
  <c r="P74" i="47"/>
  <c r="O74" i="47"/>
  <c r="N74" i="47"/>
  <c r="M74" i="47"/>
  <c r="L74" i="47"/>
  <c r="K74" i="47"/>
  <c r="J74" i="47"/>
  <c r="I74" i="47"/>
  <c r="T73" i="47"/>
  <c r="Q73" i="47"/>
  <c r="P73" i="47"/>
  <c r="O73" i="47"/>
  <c r="N73" i="47"/>
  <c r="M73" i="47"/>
  <c r="L73" i="47"/>
  <c r="K73" i="47"/>
  <c r="J73" i="47"/>
  <c r="I73" i="47"/>
  <c r="H73" i="47"/>
  <c r="T72" i="47"/>
  <c r="Q72" i="47"/>
  <c r="P72" i="47"/>
  <c r="O72" i="47"/>
  <c r="N72" i="47"/>
  <c r="M72" i="47"/>
  <c r="L72" i="47"/>
  <c r="K72" i="47"/>
  <c r="J72" i="47"/>
  <c r="I72" i="47"/>
  <c r="T71" i="47"/>
  <c r="Q71" i="47"/>
  <c r="P71" i="47"/>
  <c r="O71" i="47"/>
  <c r="N71" i="47"/>
  <c r="M71" i="47"/>
  <c r="L71" i="47"/>
  <c r="K71" i="47"/>
  <c r="J71" i="47"/>
  <c r="I71" i="47"/>
  <c r="T70" i="47"/>
  <c r="Q70" i="47"/>
  <c r="P70" i="47"/>
  <c r="O70" i="47"/>
  <c r="N70" i="47"/>
  <c r="M70" i="47"/>
  <c r="L70" i="47"/>
  <c r="K70" i="47"/>
  <c r="J70" i="47"/>
  <c r="I70" i="47"/>
  <c r="T69" i="47"/>
  <c r="Q69" i="47"/>
  <c r="P69" i="47"/>
  <c r="O69" i="47"/>
  <c r="N69" i="47"/>
  <c r="M69" i="47"/>
  <c r="L69" i="47"/>
  <c r="K69" i="47"/>
  <c r="J69" i="47"/>
  <c r="I69" i="47"/>
  <c r="T68" i="47"/>
  <c r="Q68" i="47"/>
  <c r="P68" i="47"/>
  <c r="O68" i="47"/>
  <c r="N68" i="47"/>
  <c r="M68" i="47"/>
  <c r="L68" i="47"/>
  <c r="K68" i="47"/>
  <c r="J68" i="47"/>
  <c r="I68" i="47"/>
  <c r="T67" i="47"/>
  <c r="Q67" i="47"/>
  <c r="P67" i="47"/>
  <c r="O67" i="47"/>
  <c r="N67" i="47"/>
  <c r="M67" i="47"/>
  <c r="L67" i="47"/>
  <c r="K67" i="47"/>
  <c r="J67" i="47"/>
  <c r="I67" i="47"/>
  <c r="H67" i="47" s="1"/>
  <c r="T66" i="47"/>
  <c r="Q66" i="47"/>
  <c r="P66" i="47"/>
  <c r="O66" i="47"/>
  <c r="N66" i="47"/>
  <c r="M66" i="47"/>
  <c r="L66" i="47"/>
  <c r="K66" i="47"/>
  <c r="J66" i="47"/>
  <c r="I66" i="47"/>
  <c r="T65" i="47"/>
  <c r="T64" i="47"/>
  <c r="Q64" i="47"/>
  <c r="P64" i="47"/>
  <c r="O64" i="47"/>
  <c r="N64" i="47"/>
  <c r="M64" i="47"/>
  <c r="L64" i="47"/>
  <c r="K64" i="47"/>
  <c r="J64" i="47"/>
  <c r="I64" i="47"/>
  <c r="T63" i="47"/>
  <c r="Q63" i="47"/>
  <c r="P63" i="47"/>
  <c r="O63" i="47"/>
  <c r="N63" i="47"/>
  <c r="M63" i="47"/>
  <c r="L63" i="47"/>
  <c r="K63" i="47"/>
  <c r="J63" i="47"/>
  <c r="I63" i="47"/>
  <c r="T62" i="47"/>
  <c r="Q62" i="47"/>
  <c r="P62" i="47"/>
  <c r="O62" i="47"/>
  <c r="N62" i="47"/>
  <c r="M62" i="47"/>
  <c r="L62" i="47"/>
  <c r="K62" i="47"/>
  <c r="J62" i="47"/>
  <c r="I62" i="47"/>
  <c r="T61" i="47"/>
  <c r="Q61" i="47"/>
  <c r="P61" i="47"/>
  <c r="O61" i="47"/>
  <c r="N61" i="47"/>
  <c r="M61" i="47"/>
  <c r="L61" i="47"/>
  <c r="K61" i="47"/>
  <c r="J61" i="47"/>
  <c r="I61" i="47"/>
  <c r="T60" i="47"/>
  <c r="Q60" i="47"/>
  <c r="P60" i="47"/>
  <c r="O60" i="47"/>
  <c r="N60" i="47"/>
  <c r="M60" i="47"/>
  <c r="L60" i="47"/>
  <c r="K60" i="47"/>
  <c r="J60" i="47"/>
  <c r="I60" i="47"/>
  <c r="T59" i="47"/>
  <c r="Q59" i="47"/>
  <c r="P59" i="47"/>
  <c r="O59" i="47"/>
  <c r="N59" i="47"/>
  <c r="M59" i="47"/>
  <c r="L59" i="47"/>
  <c r="K59" i="47"/>
  <c r="J59" i="47"/>
  <c r="I59" i="47"/>
  <c r="T58" i="47"/>
  <c r="Q58" i="47"/>
  <c r="P58" i="47"/>
  <c r="O58" i="47"/>
  <c r="N58" i="47"/>
  <c r="M58" i="47"/>
  <c r="L58" i="47"/>
  <c r="K58" i="47"/>
  <c r="J58" i="47"/>
  <c r="I58" i="47"/>
  <c r="T57" i="47"/>
  <c r="Q57" i="47"/>
  <c r="P57" i="47"/>
  <c r="O57" i="47"/>
  <c r="N57" i="47"/>
  <c r="M57" i="47"/>
  <c r="L57" i="47"/>
  <c r="K57" i="47"/>
  <c r="J57" i="47"/>
  <c r="I57" i="47"/>
  <c r="H57" i="47" s="1"/>
  <c r="T56" i="47"/>
  <c r="Q56" i="47"/>
  <c r="P56" i="47"/>
  <c r="O56" i="47"/>
  <c r="N56" i="47"/>
  <c r="M56" i="47"/>
  <c r="L56" i="47"/>
  <c r="K56" i="47"/>
  <c r="J56" i="47"/>
  <c r="I56" i="47"/>
  <c r="T55" i="47"/>
  <c r="Q55" i="47"/>
  <c r="P55" i="47"/>
  <c r="O55" i="47"/>
  <c r="N55" i="47"/>
  <c r="M55" i="47"/>
  <c r="L55" i="47"/>
  <c r="K55" i="47"/>
  <c r="J55" i="47"/>
  <c r="I55" i="47"/>
  <c r="T54" i="47"/>
  <c r="Q54" i="47"/>
  <c r="P54" i="47"/>
  <c r="O54" i="47"/>
  <c r="N54" i="47"/>
  <c r="M54" i="47"/>
  <c r="L54" i="47"/>
  <c r="K54" i="47"/>
  <c r="J54" i="47"/>
  <c r="I54" i="47"/>
  <c r="T53" i="47"/>
  <c r="Q53" i="47"/>
  <c r="P53" i="47"/>
  <c r="O53" i="47"/>
  <c r="N53" i="47"/>
  <c r="M53" i="47"/>
  <c r="L53" i="47"/>
  <c r="K53" i="47"/>
  <c r="J53" i="47"/>
  <c r="I53" i="47"/>
  <c r="T52" i="47"/>
  <c r="Q52" i="47"/>
  <c r="P52" i="47"/>
  <c r="O52" i="47"/>
  <c r="N52" i="47"/>
  <c r="M52" i="47"/>
  <c r="L52" i="47"/>
  <c r="K52" i="47"/>
  <c r="J52" i="47"/>
  <c r="I52" i="47"/>
  <c r="T51" i="47"/>
  <c r="Q51" i="47"/>
  <c r="P51" i="47"/>
  <c r="O51" i="47"/>
  <c r="N51" i="47"/>
  <c r="M51" i="47"/>
  <c r="L51" i="47"/>
  <c r="H51" i="47" s="1"/>
  <c r="K51" i="47"/>
  <c r="J51" i="47"/>
  <c r="I51" i="47"/>
  <c r="T50" i="47"/>
  <c r="Q50" i="47"/>
  <c r="P50" i="47"/>
  <c r="O50" i="47"/>
  <c r="N50" i="47"/>
  <c r="M50" i="47"/>
  <c r="L50" i="47"/>
  <c r="K50" i="47"/>
  <c r="J50" i="47"/>
  <c r="I50" i="47"/>
  <c r="H50" i="47" s="1"/>
  <c r="T49" i="47"/>
  <c r="Q49" i="47"/>
  <c r="P49" i="47"/>
  <c r="O49" i="47"/>
  <c r="N49" i="47"/>
  <c r="M49" i="47"/>
  <c r="L49" i="47"/>
  <c r="K49" i="47"/>
  <c r="J49" i="47"/>
  <c r="I49" i="47"/>
  <c r="T48" i="47"/>
  <c r="Q48" i="47"/>
  <c r="P48" i="47"/>
  <c r="O48" i="47"/>
  <c r="N48" i="47"/>
  <c r="M48" i="47"/>
  <c r="L48" i="47"/>
  <c r="K48" i="47"/>
  <c r="J48" i="47"/>
  <c r="I48" i="47"/>
  <c r="T47" i="47"/>
  <c r="Q47" i="47"/>
  <c r="P47" i="47"/>
  <c r="O47" i="47"/>
  <c r="N47" i="47"/>
  <c r="M47" i="47"/>
  <c r="L47" i="47"/>
  <c r="K47" i="47"/>
  <c r="J47" i="47"/>
  <c r="I47" i="47"/>
  <c r="T46" i="47"/>
  <c r="Q46" i="47"/>
  <c r="P46" i="47"/>
  <c r="O46" i="47"/>
  <c r="N46" i="47"/>
  <c r="M46" i="47"/>
  <c r="L46" i="47"/>
  <c r="K46" i="47"/>
  <c r="J46" i="47"/>
  <c r="I46" i="47"/>
  <c r="T45" i="47"/>
  <c r="Q45" i="47"/>
  <c r="P45" i="47"/>
  <c r="O45" i="47"/>
  <c r="N45" i="47"/>
  <c r="M45" i="47"/>
  <c r="L45" i="47"/>
  <c r="K45" i="47"/>
  <c r="J45" i="47"/>
  <c r="I45" i="47"/>
  <c r="T44" i="47"/>
  <c r="Q44" i="47"/>
  <c r="P44" i="47"/>
  <c r="O44" i="47"/>
  <c r="N44" i="47"/>
  <c r="M44" i="47"/>
  <c r="L44" i="47"/>
  <c r="K44" i="47"/>
  <c r="J44" i="47"/>
  <c r="I44" i="47"/>
  <c r="T43" i="47"/>
  <c r="Q43" i="47"/>
  <c r="P43" i="47"/>
  <c r="O43" i="47"/>
  <c r="N43" i="47"/>
  <c r="M43" i="47"/>
  <c r="L43" i="47"/>
  <c r="K43" i="47"/>
  <c r="J43" i="47"/>
  <c r="I43" i="47"/>
  <c r="T42" i="47"/>
  <c r="Q42" i="47"/>
  <c r="P42" i="47"/>
  <c r="O42" i="47"/>
  <c r="N42" i="47"/>
  <c r="M42" i="47"/>
  <c r="L42" i="47"/>
  <c r="K42" i="47"/>
  <c r="J42" i="47"/>
  <c r="I42" i="47"/>
  <c r="H42" i="47" s="1"/>
  <c r="T41" i="47"/>
  <c r="Q41" i="47"/>
  <c r="P41" i="47"/>
  <c r="O41" i="47"/>
  <c r="N41" i="47"/>
  <c r="M41" i="47"/>
  <c r="L41" i="47"/>
  <c r="K41" i="47"/>
  <c r="J41" i="47"/>
  <c r="I41" i="47"/>
  <c r="T40" i="47"/>
  <c r="Q40" i="47"/>
  <c r="P40" i="47"/>
  <c r="O40" i="47"/>
  <c r="N40" i="47"/>
  <c r="M40" i="47"/>
  <c r="L40" i="47"/>
  <c r="K40" i="47"/>
  <c r="J40" i="47"/>
  <c r="I40" i="47"/>
  <c r="T39" i="47"/>
  <c r="Q39" i="47"/>
  <c r="P39" i="47"/>
  <c r="O39" i="47"/>
  <c r="N39" i="47"/>
  <c r="M39" i="47"/>
  <c r="L39" i="47"/>
  <c r="K39" i="47"/>
  <c r="J39" i="47"/>
  <c r="I39" i="47"/>
  <c r="T38" i="47"/>
  <c r="Q38" i="47"/>
  <c r="P38" i="47"/>
  <c r="O38" i="47"/>
  <c r="N38" i="47"/>
  <c r="M38" i="47"/>
  <c r="L38" i="47"/>
  <c r="K38" i="47"/>
  <c r="J38" i="47"/>
  <c r="I38" i="47"/>
  <c r="T37" i="47"/>
  <c r="Q37" i="47"/>
  <c r="P37" i="47"/>
  <c r="O37" i="47"/>
  <c r="N37" i="47"/>
  <c r="M37" i="47"/>
  <c r="L37" i="47"/>
  <c r="K37" i="47"/>
  <c r="J37" i="47"/>
  <c r="I37" i="47"/>
  <c r="T36" i="47"/>
  <c r="T35" i="47"/>
  <c r="Q35" i="47"/>
  <c r="P35" i="47"/>
  <c r="O35" i="47"/>
  <c r="N35" i="47"/>
  <c r="M35" i="47"/>
  <c r="L35" i="47"/>
  <c r="K35" i="47"/>
  <c r="J35" i="47"/>
  <c r="I35" i="47"/>
  <c r="T34" i="47"/>
  <c r="Q34" i="47"/>
  <c r="P34" i="47"/>
  <c r="O34" i="47"/>
  <c r="N34" i="47"/>
  <c r="M34" i="47"/>
  <c r="L34" i="47"/>
  <c r="K34" i="47"/>
  <c r="J34" i="47"/>
  <c r="I34" i="47"/>
  <c r="T33" i="47"/>
  <c r="Q33" i="47"/>
  <c r="P33" i="47"/>
  <c r="O33" i="47"/>
  <c r="N33" i="47"/>
  <c r="M33" i="47"/>
  <c r="L33" i="47"/>
  <c r="K33" i="47"/>
  <c r="J33" i="47"/>
  <c r="I33" i="47"/>
  <c r="T32" i="47"/>
  <c r="Q32" i="47"/>
  <c r="P32" i="47"/>
  <c r="O32" i="47"/>
  <c r="N32" i="47"/>
  <c r="M32" i="47"/>
  <c r="L32" i="47"/>
  <c r="K32" i="47"/>
  <c r="J32" i="47"/>
  <c r="I32" i="47"/>
  <c r="T31" i="47"/>
  <c r="Q31" i="47"/>
  <c r="P31" i="47"/>
  <c r="O31" i="47"/>
  <c r="N31" i="47"/>
  <c r="M31" i="47"/>
  <c r="L31" i="47"/>
  <c r="K31" i="47"/>
  <c r="J31" i="47"/>
  <c r="I31" i="47"/>
  <c r="T30" i="47"/>
  <c r="Q30" i="47"/>
  <c r="P30" i="47"/>
  <c r="O30" i="47"/>
  <c r="N30" i="47"/>
  <c r="M30" i="47"/>
  <c r="L30" i="47"/>
  <c r="K30" i="47"/>
  <c r="J30" i="47"/>
  <c r="I30" i="47"/>
  <c r="T29" i="47"/>
  <c r="Q29" i="47"/>
  <c r="P29" i="47"/>
  <c r="O29" i="47"/>
  <c r="N29" i="47"/>
  <c r="M29" i="47"/>
  <c r="L29" i="47"/>
  <c r="K29" i="47"/>
  <c r="J29" i="47"/>
  <c r="I29" i="47"/>
  <c r="T28" i="47"/>
  <c r="Q28" i="47"/>
  <c r="P28" i="47"/>
  <c r="O28" i="47"/>
  <c r="N28" i="47"/>
  <c r="M28" i="47"/>
  <c r="L28" i="47"/>
  <c r="K28" i="47"/>
  <c r="J28" i="47"/>
  <c r="I28" i="47"/>
  <c r="H28" i="47" s="1"/>
  <c r="T27" i="47"/>
  <c r="Q27" i="47"/>
  <c r="P27" i="47"/>
  <c r="O27" i="47"/>
  <c r="N27" i="47"/>
  <c r="M27" i="47"/>
  <c r="L27" i="47"/>
  <c r="K27" i="47"/>
  <c r="J27" i="47"/>
  <c r="I27" i="47"/>
  <c r="T26" i="47"/>
  <c r="Q26" i="47"/>
  <c r="P26" i="47"/>
  <c r="O26" i="47"/>
  <c r="N26" i="47"/>
  <c r="M26" i="47"/>
  <c r="L26" i="47"/>
  <c r="K26" i="47"/>
  <c r="J26" i="47"/>
  <c r="I26" i="47"/>
  <c r="T25" i="47"/>
  <c r="Q25" i="47"/>
  <c r="P25" i="47"/>
  <c r="O25" i="47"/>
  <c r="N25" i="47"/>
  <c r="M25" i="47"/>
  <c r="L25" i="47"/>
  <c r="K25" i="47"/>
  <c r="J25" i="47"/>
  <c r="I25" i="47"/>
  <c r="T24" i="47"/>
  <c r="Q24" i="47"/>
  <c r="P24" i="47"/>
  <c r="O24" i="47"/>
  <c r="N24" i="47"/>
  <c r="M24" i="47"/>
  <c r="L24" i="47"/>
  <c r="K24" i="47"/>
  <c r="J24" i="47"/>
  <c r="I24" i="47"/>
  <c r="T23" i="47"/>
  <c r="Q23" i="47"/>
  <c r="P23" i="47"/>
  <c r="O23" i="47"/>
  <c r="N23" i="47"/>
  <c r="M23" i="47"/>
  <c r="L23" i="47"/>
  <c r="K23" i="47"/>
  <c r="J23" i="47"/>
  <c r="I23" i="47"/>
  <c r="T22" i="47"/>
  <c r="Q22" i="47"/>
  <c r="P22" i="47"/>
  <c r="O22" i="47"/>
  <c r="N22" i="47"/>
  <c r="M22" i="47"/>
  <c r="L22" i="47"/>
  <c r="K22" i="47"/>
  <c r="J22" i="47"/>
  <c r="I22" i="47"/>
  <c r="T21" i="47"/>
  <c r="Q21" i="47"/>
  <c r="P21" i="47"/>
  <c r="O21" i="47"/>
  <c r="N21" i="47"/>
  <c r="M21" i="47"/>
  <c r="L21" i="47"/>
  <c r="K21" i="47"/>
  <c r="J21" i="47"/>
  <c r="I21" i="47"/>
  <c r="H21" i="47" s="1"/>
  <c r="T20" i="47"/>
  <c r="Q20" i="47"/>
  <c r="P20" i="47"/>
  <c r="O20" i="47"/>
  <c r="N20" i="47"/>
  <c r="M20" i="47"/>
  <c r="L20" i="47"/>
  <c r="K20" i="47"/>
  <c r="J20" i="47"/>
  <c r="I20" i="47"/>
  <c r="T19" i="47"/>
  <c r="Q19" i="47"/>
  <c r="P19" i="47"/>
  <c r="O19" i="47"/>
  <c r="N19" i="47"/>
  <c r="M19" i="47"/>
  <c r="L19" i="47"/>
  <c r="K19" i="47"/>
  <c r="J19" i="47"/>
  <c r="I19" i="47"/>
  <c r="T18" i="47"/>
  <c r="Q18" i="47"/>
  <c r="P18" i="47"/>
  <c r="O18" i="47"/>
  <c r="N18" i="47"/>
  <c r="M18" i="47"/>
  <c r="L18" i="47"/>
  <c r="K18" i="47"/>
  <c r="J18" i="47"/>
  <c r="I18" i="47"/>
  <c r="T17" i="47"/>
  <c r="Q17" i="47"/>
  <c r="P17" i="47"/>
  <c r="O17" i="47"/>
  <c r="N17" i="47"/>
  <c r="M17" i="47"/>
  <c r="L17" i="47"/>
  <c r="K17" i="47"/>
  <c r="J17" i="47"/>
  <c r="I17" i="47"/>
  <c r="T16" i="47"/>
  <c r="Q16" i="47"/>
  <c r="P16" i="47"/>
  <c r="O16" i="47"/>
  <c r="N16" i="47"/>
  <c r="M16" i="47"/>
  <c r="L16" i="47"/>
  <c r="K16" i="47"/>
  <c r="J16" i="47"/>
  <c r="I16" i="47"/>
  <c r="T15" i="47"/>
  <c r="Q15" i="47"/>
  <c r="P15" i="47"/>
  <c r="O15" i="47"/>
  <c r="N15" i="47"/>
  <c r="M15" i="47"/>
  <c r="L15" i="47"/>
  <c r="K15" i="47"/>
  <c r="J15" i="47"/>
  <c r="I15" i="47"/>
  <c r="T14" i="47"/>
  <c r="Q14" i="47"/>
  <c r="P14" i="47"/>
  <c r="O14" i="47"/>
  <c r="N14" i="47"/>
  <c r="M14" i="47"/>
  <c r="L14" i="47"/>
  <c r="K14" i="47"/>
  <c r="J14" i="47"/>
  <c r="I14" i="47"/>
  <c r="T13" i="47"/>
  <c r="Q13" i="47"/>
  <c r="P13" i="47"/>
  <c r="O13" i="47"/>
  <c r="N13" i="47"/>
  <c r="M13" i="47"/>
  <c r="L13" i="47"/>
  <c r="K13" i="47"/>
  <c r="J13" i="47"/>
  <c r="I13" i="47"/>
  <c r="T12" i="47"/>
  <c r="Q12" i="47"/>
  <c r="P12" i="47"/>
  <c r="O12" i="47"/>
  <c r="N12" i="47"/>
  <c r="M12" i="47"/>
  <c r="L12" i="47"/>
  <c r="K12" i="47"/>
  <c r="J12" i="47"/>
  <c r="I12" i="47"/>
  <c r="T11" i="47"/>
  <c r="Q11" i="47"/>
  <c r="P11" i="47"/>
  <c r="O11" i="47"/>
  <c r="N11" i="47"/>
  <c r="M11" i="47"/>
  <c r="L11" i="47"/>
  <c r="K11" i="47"/>
  <c r="J11" i="47"/>
  <c r="I11" i="47"/>
  <c r="T10" i="47"/>
  <c r="Q10" i="47"/>
  <c r="P10" i="47"/>
  <c r="O10" i="47"/>
  <c r="N10" i="47"/>
  <c r="M10" i="47"/>
  <c r="L10" i="47"/>
  <c r="K10" i="47"/>
  <c r="J10" i="47"/>
  <c r="I10" i="47"/>
  <c r="T9" i="47"/>
  <c r="Q9" i="47"/>
  <c r="P9" i="47"/>
  <c r="O9" i="47"/>
  <c r="N9" i="47"/>
  <c r="M9" i="47"/>
  <c r="M36" i="47" s="1"/>
  <c r="L9" i="47"/>
  <c r="K9" i="47"/>
  <c r="J9" i="47"/>
  <c r="I9" i="47"/>
  <c r="T8" i="47"/>
  <c r="Q8" i="47"/>
  <c r="P8" i="47"/>
  <c r="O8" i="47"/>
  <c r="N8" i="47"/>
  <c r="M8" i="47"/>
  <c r="H8" i="47" s="1"/>
  <c r="L8" i="47"/>
  <c r="K8" i="47"/>
  <c r="J8" i="47"/>
  <c r="I8" i="47"/>
  <c r="C4" i="47"/>
  <c r="G309" i="46"/>
  <c r="G308" i="46"/>
  <c r="G307" i="46"/>
  <c r="G306" i="46"/>
  <c r="G305" i="46"/>
  <c r="G304" i="46"/>
  <c r="G303" i="46"/>
  <c r="G302" i="46"/>
  <c r="G301" i="46"/>
  <c r="G300" i="46"/>
  <c r="G299" i="46"/>
  <c r="G298" i="46"/>
  <c r="G297" i="46"/>
  <c r="G296" i="46"/>
  <c r="G295" i="46"/>
  <c r="G294" i="46"/>
  <c r="G293" i="46"/>
  <c r="G292" i="46"/>
  <c r="G291" i="46"/>
  <c r="G290" i="46"/>
  <c r="G289" i="46"/>
  <c r="G288" i="46"/>
  <c r="G287" i="46"/>
  <c r="G286" i="46"/>
  <c r="G285" i="46"/>
  <c r="G284" i="46"/>
  <c r="G283" i="46"/>
  <c r="G282" i="46"/>
  <c r="G281" i="46"/>
  <c r="G280" i="46"/>
  <c r="G279" i="46"/>
  <c r="G278" i="46"/>
  <c r="G277" i="46"/>
  <c r="G276" i="46"/>
  <c r="G275" i="46"/>
  <c r="G274" i="46"/>
  <c r="G273" i="46"/>
  <c r="G272" i="46"/>
  <c r="G271" i="46"/>
  <c r="G270" i="46"/>
  <c r="G269" i="46"/>
  <c r="G268" i="46"/>
  <c r="G267" i="46"/>
  <c r="G266" i="46"/>
  <c r="G265" i="46"/>
  <c r="G264" i="46"/>
  <c r="G263" i="46"/>
  <c r="G262" i="46"/>
  <c r="G261" i="46"/>
  <c r="G260" i="46"/>
  <c r="G259" i="46"/>
  <c r="G258" i="46"/>
  <c r="G257" i="46"/>
  <c r="G256" i="46"/>
  <c r="G255" i="46"/>
  <c r="G254" i="46"/>
  <c r="G253" i="46"/>
  <c r="G252" i="46"/>
  <c r="G251" i="46"/>
  <c r="G250" i="46"/>
  <c r="G249" i="46"/>
  <c r="G248" i="46"/>
  <c r="G247" i="46"/>
  <c r="G246" i="46"/>
  <c r="G245" i="46"/>
  <c r="G244" i="46"/>
  <c r="G243" i="46"/>
  <c r="G242" i="46"/>
  <c r="G241" i="46"/>
  <c r="G240" i="46"/>
  <c r="G239" i="46"/>
  <c r="G238" i="46"/>
  <c r="G237" i="46"/>
  <c r="G236" i="46"/>
  <c r="G235" i="46"/>
  <c r="G234" i="46"/>
  <c r="G233" i="46"/>
  <c r="G232" i="46"/>
  <c r="G231" i="46"/>
  <c r="G230" i="46"/>
  <c r="G229" i="46"/>
  <c r="G228" i="46"/>
  <c r="G227" i="46"/>
  <c r="G226" i="46"/>
  <c r="G225" i="46"/>
  <c r="G224" i="46"/>
  <c r="G223" i="46"/>
  <c r="G222" i="46"/>
  <c r="G221" i="46"/>
  <c r="G220" i="46"/>
  <c r="G219" i="46"/>
  <c r="G218" i="46"/>
  <c r="G217" i="46"/>
  <c r="G216" i="46"/>
  <c r="G215" i="46"/>
  <c r="G214" i="46"/>
  <c r="G213" i="46"/>
  <c r="G212" i="46"/>
  <c r="G211" i="46"/>
  <c r="G210" i="46"/>
  <c r="G209" i="46"/>
  <c r="G208" i="46"/>
  <c r="G207" i="46"/>
  <c r="G206" i="46"/>
  <c r="G205" i="46"/>
  <c r="G204" i="46"/>
  <c r="G203" i="46"/>
  <c r="G202" i="46"/>
  <c r="G201" i="46"/>
  <c r="G200" i="46"/>
  <c r="G199" i="46"/>
  <c r="G198" i="46"/>
  <c r="G197" i="46"/>
  <c r="G196" i="46"/>
  <c r="G195" i="46"/>
  <c r="G194" i="46"/>
  <c r="G193" i="46"/>
  <c r="G192" i="46"/>
  <c r="G191" i="46"/>
  <c r="G190" i="46"/>
  <c r="G189" i="46"/>
  <c r="G188" i="46"/>
  <c r="G187" i="46"/>
  <c r="G186" i="46"/>
  <c r="G185" i="46"/>
  <c r="G184" i="46"/>
  <c r="G183" i="46"/>
  <c r="G182" i="46"/>
  <c r="G181" i="46"/>
  <c r="G180" i="46"/>
  <c r="G179" i="46"/>
  <c r="G178" i="46"/>
  <c r="G177" i="46"/>
  <c r="G176" i="46"/>
  <c r="G175" i="46"/>
  <c r="G174" i="46"/>
  <c r="G173" i="46"/>
  <c r="G172" i="46"/>
  <c r="G171" i="46"/>
  <c r="G170" i="46"/>
  <c r="G169" i="46"/>
  <c r="G168" i="46"/>
  <c r="G167" i="46"/>
  <c r="G166" i="46"/>
  <c r="G165" i="46"/>
  <c r="G164" i="46"/>
  <c r="G163" i="46"/>
  <c r="G162" i="46"/>
  <c r="G161" i="46"/>
  <c r="G160" i="46"/>
  <c r="G159" i="46"/>
  <c r="G158" i="46"/>
  <c r="G157" i="46"/>
  <c r="G156" i="46"/>
  <c r="G155" i="46"/>
  <c r="G154" i="46"/>
  <c r="G153" i="46"/>
  <c r="G152" i="46"/>
  <c r="G151" i="46"/>
  <c r="G150" i="46"/>
  <c r="G149" i="46"/>
  <c r="G148" i="46"/>
  <c r="G147" i="46"/>
  <c r="G146" i="46"/>
  <c r="G145" i="46"/>
  <c r="G144" i="46"/>
  <c r="G143" i="46"/>
  <c r="G142" i="46"/>
  <c r="G141" i="46"/>
  <c r="G140" i="46"/>
  <c r="G139" i="46"/>
  <c r="G138" i="46"/>
  <c r="G137" i="46"/>
  <c r="G136" i="46"/>
  <c r="G135" i="46"/>
  <c r="G134" i="46"/>
  <c r="G133" i="46"/>
  <c r="G132" i="46"/>
  <c r="G131" i="46"/>
  <c r="G130" i="46"/>
  <c r="G129" i="46"/>
  <c r="G128" i="46"/>
  <c r="G127" i="46"/>
  <c r="G126" i="46"/>
  <c r="G125" i="46"/>
  <c r="G124" i="46"/>
  <c r="G123" i="46"/>
  <c r="G122" i="46"/>
  <c r="G121" i="46"/>
  <c r="G120" i="46"/>
  <c r="G119" i="46"/>
  <c r="G118" i="46"/>
  <c r="G117" i="46"/>
  <c r="G116" i="46"/>
  <c r="G115" i="46"/>
  <c r="G114" i="46"/>
  <c r="G113" i="46"/>
  <c r="G112" i="46"/>
  <c r="G111" i="46"/>
  <c r="G110" i="46"/>
  <c r="G109" i="46"/>
  <c r="G108" i="46"/>
  <c r="G107" i="46"/>
  <c r="G106" i="46"/>
  <c r="G105" i="46"/>
  <c r="G104" i="46"/>
  <c r="G103" i="46"/>
  <c r="G102" i="46"/>
  <c r="G101" i="46"/>
  <c r="G100" i="46"/>
  <c r="G99" i="46"/>
  <c r="G98" i="46"/>
  <c r="G97" i="46"/>
  <c r="G96" i="46"/>
  <c r="G95" i="46"/>
  <c r="G94" i="46"/>
  <c r="G93" i="46"/>
  <c r="G92" i="46"/>
  <c r="G91" i="46"/>
  <c r="G90" i="46"/>
  <c r="G89" i="46"/>
  <c r="S88" i="46"/>
  <c r="O88" i="46"/>
  <c r="M88" i="46"/>
  <c r="L88" i="46"/>
  <c r="K88" i="46"/>
  <c r="S87" i="46"/>
  <c r="P87" i="46"/>
  <c r="N87" i="46"/>
  <c r="M87" i="46"/>
  <c r="L87" i="46"/>
  <c r="S86" i="46"/>
  <c r="P86" i="46"/>
  <c r="O86" i="46"/>
  <c r="M86" i="46"/>
  <c r="L86" i="46"/>
  <c r="S85" i="46"/>
  <c r="P85" i="46"/>
  <c r="P25" i="63" s="1"/>
  <c r="O85" i="46"/>
  <c r="N85" i="46"/>
  <c r="L85" i="46"/>
  <c r="K85" i="46"/>
  <c r="S84" i="46"/>
  <c r="P84" i="46"/>
  <c r="O84" i="46"/>
  <c r="N84" i="46"/>
  <c r="K84" i="46"/>
  <c r="S83" i="46"/>
  <c r="P83" i="46"/>
  <c r="N83" i="46"/>
  <c r="M83" i="46"/>
  <c r="L83" i="46"/>
  <c r="S82" i="46"/>
  <c r="P82" i="46"/>
  <c r="N82" i="46"/>
  <c r="L82" i="46"/>
  <c r="K82" i="46"/>
  <c r="S81" i="46"/>
  <c r="P81" i="46"/>
  <c r="O81" i="46"/>
  <c r="N81" i="46"/>
  <c r="N21" i="63" s="1"/>
  <c r="M81" i="46"/>
  <c r="L81" i="46"/>
  <c r="K81" i="46"/>
  <c r="S80" i="46"/>
  <c r="O80" i="46"/>
  <c r="N80" i="46"/>
  <c r="M80" i="46"/>
  <c r="M20" i="63" s="1"/>
  <c r="L80" i="46"/>
  <c r="K80" i="46"/>
  <c r="S79" i="46"/>
  <c r="P79" i="46"/>
  <c r="P19" i="63" s="1"/>
  <c r="O79" i="46"/>
  <c r="O19" i="63" s="1"/>
  <c r="N79" i="46"/>
  <c r="N19" i="63" s="1"/>
  <c r="M79" i="46"/>
  <c r="M19" i="63" s="1"/>
  <c r="L79" i="46"/>
  <c r="L19" i="63" s="1"/>
  <c r="K79" i="46"/>
  <c r="K19" i="63" s="1"/>
  <c r="S78" i="46"/>
  <c r="P78" i="46"/>
  <c r="P18" i="63" s="1"/>
  <c r="O78" i="46"/>
  <c r="O18" i="63" s="1"/>
  <c r="N78" i="46"/>
  <c r="N18" i="63" s="1"/>
  <c r="M78" i="46"/>
  <c r="M18" i="63" s="1"/>
  <c r="L78" i="46"/>
  <c r="L18" i="63" s="1"/>
  <c r="K78" i="46"/>
  <c r="K18" i="63" s="1"/>
  <c r="S77" i="46"/>
  <c r="P77" i="46"/>
  <c r="P17" i="63" s="1"/>
  <c r="O77" i="46"/>
  <c r="O17" i="63" s="1"/>
  <c r="N77" i="46"/>
  <c r="N17" i="63" s="1"/>
  <c r="M77" i="46"/>
  <c r="M17" i="63" s="1"/>
  <c r="L77" i="46"/>
  <c r="L17" i="63" s="1"/>
  <c r="K77" i="46"/>
  <c r="K17" i="63" s="1"/>
  <c r="S76" i="46"/>
  <c r="P76" i="46"/>
  <c r="P16" i="63" s="1"/>
  <c r="O76" i="46"/>
  <c r="O16" i="63" s="1"/>
  <c r="N76" i="46"/>
  <c r="N16" i="63" s="1"/>
  <c r="M76" i="46"/>
  <c r="M16" i="63" s="1"/>
  <c r="L76" i="46"/>
  <c r="L16" i="63" s="1"/>
  <c r="K76" i="46"/>
  <c r="K16" i="63" s="1"/>
  <c r="S75" i="46"/>
  <c r="P75" i="46"/>
  <c r="P15" i="63" s="1"/>
  <c r="O75" i="46"/>
  <c r="O15" i="63" s="1"/>
  <c r="N75" i="46"/>
  <c r="N15" i="63" s="1"/>
  <c r="M75" i="46"/>
  <c r="M15" i="63" s="1"/>
  <c r="L75" i="46"/>
  <c r="L15" i="63" s="1"/>
  <c r="K75" i="46"/>
  <c r="S74" i="46"/>
  <c r="P74" i="46"/>
  <c r="P14" i="63" s="1"/>
  <c r="O74" i="46"/>
  <c r="O14" i="63" s="1"/>
  <c r="N74" i="46"/>
  <c r="N14" i="63" s="1"/>
  <c r="M74" i="46"/>
  <c r="M14" i="63" s="1"/>
  <c r="L74" i="46"/>
  <c r="L14" i="63" s="1"/>
  <c r="K74" i="46"/>
  <c r="K14" i="63" s="1"/>
  <c r="S73" i="46"/>
  <c r="P73" i="46"/>
  <c r="P13" i="63" s="1"/>
  <c r="O73" i="46"/>
  <c r="O13" i="63" s="1"/>
  <c r="N73" i="46"/>
  <c r="N13" i="63" s="1"/>
  <c r="M73" i="46"/>
  <c r="M13" i="63" s="1"/>
  <c r="L73" i="46"/>
  <c r="L13" i="63" s="1"/>
  <c r="K73" i="46"/>
  <c r="K13" i="63" s="1"/>
  <c r="S72" i="46"/>
  <c r="P72" i="46"/>
  <c r="P12" i="63" s="1"/>
  <c r="O72" i="46"/>
  <c r="O12" i="63" s="1"/>
  <c r="N72" i="46"/>
  <c r="N12" i="63" s="1"/>
  <c r="M72" i="46"/>
  <c r="M12" i="63" s="1"/>
  <c r="L72" i="46"/>
  <c r="L12" i="63" s="1"/>
  <c r="K72" i="46"/>
  <c r="K12" i="63" s="1"/>
  <c r="S71" i="46"/>
  <c r="P71" i="46"/>
  <c r="P11" i="63" s="1"/>
  <c r="O71" i="46"/>
  <c r="O11" i="63" s="1"/>
  <c r="N71" i="46"/>
  <c r="N11" i="63" s="1"/>
  <c r="M71" i="46"/>
  <c r="M11" i="63" s="1"/>
  <c r="L71" i="46"/>
  <c r="L11" i="63" s="1"/>
  <c r="K71" i="46"/>
  <c r="K11" i="63" s="1"/>
  <c r="S70" i="46"/>
  <c r="P70" i="46"/>
  <c r="P10" i="63" s="1"/>
  <c r="O70" i="46"/>
  <c r="O10" i="63" s="1"/>
  <c r="N70" i="46"/>
  <c r="N10" i="63" s="1"/>
  <c r="M70" i="46"/>
  <c r="M10" i="63" s="1"/>
  <c r="L70" i="46"/>
  <c r="L10" i="63" s="1"/>
  <c r="K70" i="46"/>
  <c r="K10" i="63" s="1"/>
  <c r="S69" i="46"/>
  <c r="P69" i="46"/>
  <c r="P9" i="63" s="1"/>
  <c r="O69" i="46"/>
  <c r="O9" i="63" s="1"/>
  <c r="N69" i="46"/>
  <c r="N9" i="63" s="1"/>
  <c r="M69" i="46"/>
  <c r="M9" i="63" s="1"/>
  <c r="L69" i="46"/>
  <c r="L9" i="63" s="1"/>
  <c r="K69" i="46"/>
  <c r="K9" i="63" s="1"/>
  <c r="S68" i="46"/>
  <c r="P68" i="46"/>
  <c r="P8" i="63" s="1"/>
  <c r="O68" i="46"/>
  <c r="O8" i="63" s="1"/>
  <c r="N68" i="46"/>
  <c r="N8" i="63" s="1"/>
  <c r="M68" i="46"/>
  <c r="M8" i="63" s="1"/>
  <c r="L68" i="46"/>
  <c r="L8" i="63" s="1"/>
  <c r="K68" i="46"/>
  <c r="K8" i="63" s="1"/>
  <c r="S67" i="46"/>
  <c r="S66" i="46"/>
  <c r="P66" i="46"/>
  <c r="O66" i="46"/>
  <c r="N66" i="46"/>
  <c r="M66" i="46"/>
  <c r="L66" i="46"/>
  <c r="K66" i="46"/>
  <c r="S65" i="46"/>
  <c r="P65" i="46"/>
  <c r="O65" i="46"/>
  <c r="N65" i="46"/>
  <c r="M65" i="46"/>
  <c r="L65" i="46"/>
  <c r="K65" i="46"/>
  <c r="S64" i="46"/>
  <c r="P64" i="46"/>
  <c r="O64" i="46"/>
  <c r="N64" i="46"/>
  <c r="M64" i="46"/>
  <c r="L64" i="46"/>
  <c r="K64" i="46"/>
  <c r="S63" i="46"/>
  <c r="P63" i="46"/>
  <c r="O63" i="46"/>
  <c r="N63" i="46"/>
  <c r="M63" i="46"/>
  <c r="L63" i="46"/>
  <c r="K63" i="46"/>
  <c r="S62" i="46"/>
  <c r="P62" i="46"/>
  <c r="O62" i="46"/>
  <c r="N62" i="46"/>
  <c r="M62" i="46"/>
  <c r="L62" i="46"/>
  <c r="K62" i="46"/>
  <c r="S61" i="46"/>
  <c r="P61" i="46"/>
  <c r="O61" i="46"/>
  <c r="N61" i="46"/>
  <c r="M61" i="46"/>
  <c r="L61" i="46"/>
  <c r="K61" i="46"/>
  <c r="S60" i="46"/>
  <c r="P60" i="46"/>
  <c r="O60" i="46"/>
  <c r="N60" i="46"/>
  <c r="M60" i="46"/>
  <c r="L60" i="46"/>
  <c r="K60" i="46"/>
  <c r="S59" i="46"/>
  <c r="P59" i="46"/>
  <c r="O59" i="46"/>
  <c r="N59" i="46"/>
  <c r="M59" i="46"/>
  <c r="L59" i="46"/>
  <c r="K59" i="46"/>
  <c r="S58" i="46"/>
  <c r="P58" i="46"/>
  <c r="O58" i="46"/>
  <c r="N58" i="46"/>
  <c r="M58" i="46"/>
  <c r="L58" i="46"/>
  <c r="K58" i="46"/>
  <c r="S57" i="46"/>
  <c r="P57" i="46"/>
  <c r="O57" i="46"/>
  <c r="N57" i="46"/>
  <c r="M57" i="46"/>
  <c r="L57" i="46"/>
  <c r="K57" i="46"/>
  <c r="S56" i="46"/>
  <c r="P56" i="46"/>
  <c r="O56" i="46"/>
  <c r="N56" i="46"/>
  <c r="M56" i="46"/>
  <c r="L56" i="46"/>
  <c r="K56" i="46"/>
  <c r="S55" i="46"/>
  <c r="P55" i="46"/>
  <c r="O55" i="46"/>
  <c r="N55" i="46"/>
  <c r="N67" i="46" s="1"/>
  <c r="M55" i="46"/>
  <c r="L55" i="46"/>
  <c r="K55" i="46"/>
  <c r="S54" i="46"/>
  <c r="P54" i="46"/>
  <c r="O54" i="46"/>
  <c r="N54" i="46"/>
  <c r="M54" i="46"/>
  <c r="L54" i="46"/>
  <c r="K54" i="46"/>
  <c r="S53" i="46"/>
  <c r="P53" i="46"/>
  <c r="O53" i="46"/>
  <c r="N53" i="46"/>
  <c r="M53" i="46"/>
  <c r="L53" i="46"/>
  <c r="K53" i="46"/>
  <c r="S52" i="46"/>
  <c r="P52" i="46"/>
  <c r="O52" i="46"/>
  <c r="N52" i="46"/>
  <c r="M52" i="46"/>
  <c r="L52" i="46"/>
  <c r="K52" i="46"/>
  <c r="S51" i="46"/>
  <c r="P51" i="46"/>
  <c r="O51" i="46"/>
  <c r="N51" i="46"/>
  <c r="M51" i="46"/>
  <c r="L51" i="46"/>
  <c r="K51" i="46"/>
  <c r="S50" i="46"/>
  <c r="P50" i="46"/>
  <c r="O50" i="46"/>
  <c r="N50" i="46"/>
  <c r="M50" i="46"/>
  <c r="L50" i="46"/>
  <c r="K50" i="46"/>
  <c r="S49" i="46"/>
  <c r="P49" i="46"/>
  <c r="P67" i="46" s="1"/>
  <c r="O49" i="46"/>
  <c r="N49" i="46"/>
  <c r="M49" i="46"/>
  <c r="L49" i="46"/>
  <c r="K49" i="46"/>
  <c r="S48" i="46"/>
  <c r="P48" i="46"/>
  <c r="O48" i="46"/>
  <c r="N48" i="46"/>
  <c r="M48" i="46"/>
  <c r="L48" i="46"/>
  <c r="K48" i="46"/>
  <c r="S47" i="46"/>
  <c r="S46" i="46"/>
  <c r="P46" i="46"/>
  <c r="O46" i="46"/>
  <c r="N46" i="46"/>
  <c r="M46" i="46"/>
  <c r="L46" i="46"/>
  <c r="K46" i="46"/>
  <c r="S45" i="46"/>
  <c r="P45" i="46"/>
  <c r="O45" i="46"/>
  <c r="N45" i="46"/>
  <c r="M45" i="46"/>
  <c r="L45" i="46"/>
  <c r="K45" i="46"/>
  <c r="S44" i="46"/>
  <c r="P44" i="46"/>
  <c r="O44" i="46"/>
  <c r="N44" i="46"/>
  <c r="M44" i="46"/>
  <c r="L44" i="46"/>
  <c r="K44" i="46"/>
  <c r="S43" i="46"/>
  <c r="P43" i="46"/>
  <c r="O43" i="46"/>
  <c r="N43" i="46"/>
  <c r="M43" i="46"/>
  <c r="L43" i="46"/>
  <c r="K43" i="46"/>
  <c r="S42" i="46"/>
  <c r="P42" i="46"/>
  <c r="O42" i="46"/>
  <c r="N42" i="46"/>
  <c r="M42" i="46"/>
  <c r="L42" i="46"/>
  <c r="K42" i="46"/>
  <c r="S41" i="46"/>
  <c r="P41" i="46"/>
  <c r="O41" i="46"/>
  <c r="N41" i="46"/>
  <c r="M41" i="46"/>
  <c r="L41" i="46"/>
  <c r="K41" i="46"/>
  <c r="S40" i="46"/>
  <c r="P40" i="46"/>
  <c r="O40" i="46"/>
  <c r="N40" i="46"/>
  <c r="M40" i="46"/>
  <c r="L40" i="46"/>
  <c r="K40" i="46"/>
  <c r="S39" i="46"/>
  <c r="P39" i="46"/>
  <c r="O39" i="46"/>
  <c r="N39" i="46"/>
  <c r="M39" i="46"/>
  <c r="L39" i="46"/>
  <c r="G39" i="46" s="1"/>
  <c r="K39" i="46"/>
  <c r="S38" i="46"/>
  <c r="P38" i="46"/>
  <c r="O38" i="46"/>
  <c r="N38" i="46"/>
  <c r="M38" i="46"/>
  <c r="L38" i="46"/>
  <c r="K38" i="46"/>
  <c r="S37" i="46"/>
  <c r="P37" i="46"/>
  <c r="O37" i="46"/>
  <c r="N37" i="46"/>
  <c r="M37" i="46"/>
  <c r="L37" i="46"/>
  <c r="K37" i="46"/>
  <c r="S36" i="46"/>
  <c r="P36" i="46"/>
  <c r="O36" i="46"/>
  <c r="N36" i="46"/>
  <c r="M36" i="46"/>
  <c r="L36" i="46"/>
  <c r="K36" i="46"/>
  <c r="S35" i="46"/>
  <c r="P35" i="46"/>
  <c r="O35" i="46"/>
  <c r="N35" i="46"/>
  <c r="M35" i="46"/>
  <c r="L35" i="46"/>
  <c r="K35" i="46"/>
  <c r="S34" i="46"/>
  <c r="P34" i="46"/>
  <c r="O34" i="46"/>
  <c r="N34" i="46"/>
  <c r="M34" i="46"/>
  <c r="L34" i="46"/>
  <c r="K34" i="46"/>
  <c r="S33" i="46"/>
  <c r="P33" i="46"/>
  <c r="O33" i="46"/>
  <c r="N33" i="46"/>
  <c r="M33" i="46"/>
  <c r="L33" i="46"/>
  <c r="K33" i="46"/>
  <c r="G33" i="46" s="1"/>
  <c r="S32" i="46"/>
  <c r="P32" i="46"/>
  <c r="O32" i="46"/>
  <c r="N32" i="46"/>
  <c r="M32" i="46"/>
  <c r="L32" i="46"/>
  <c r="K32" i="46"/>
  <c r="S31" i="46"/>
  <c r="P31" i="46"/>
  <c r="O31" i="46"/>
  <c r="N31" i="46"/>
  <c r="M31" i="46"/>
  <c r="L31" i="46"/>
  <c r="K31" i="46"/>
  <c r="S30" i="46"/>
  <c r="P30" i="46"/>
  <c r="O30" i="46"/>
  <c r="N30" i="46"/>
  <c r="M30" i="46"/>
  <c r="L30" i="46"/>
  <c r="K30" i="46"/>
  <c r="S29" i="46"/>
  <c r="P29" i="46"/>
  <c r="O29" i="46"/>
  <c r="N29" i="46"/>
  <c r="M29" i="46"/>
  <c r="L29" i="46"/>
  <c r="K29" i="46"/>
  <c r="S28" i="46"/>
  <c r="P28" i="46"/>
  <c r="O28" i="46"/>
  <c r="N28" i="46"/>
  <c r="M28" i="46"/>
  <c r="L28" i="46"/>
  <c r="K28" i="46"/>
  <c r="S27" i="46"/>
  <c r="S26" i="46"/>
  <c r="P26" i="46"/>
  <c r="O26" i="46"/>
  <c r="N26" i="46"/>
  <c r="M26" i="46"/>
  <c r="L26" i="46"/>
  <c r="K26" i="46"/>
  <c r="S25" i="46"/>
  <c r="P25" i="46"/>
  <c r="O25" i="46"/>
  <c r="N25" i="46"/>
  <c r="M25" i="46"/>
  <c r="L25" i="46"/>
  <c r="K25" i="46"/>
  <c r="S24" i="46"/>
  <c r="P24" i="46"/>
  <c r="O24" i="46"/>
  <c r="N24" i="46"/>
  <c r="M24" i="46"/>
  <c r="L24" i="46"/>
  <c r="K24" i="46"/>
  <c r="S23" i="46"/>
  <c r="P23" i="46"/>
  <c r="O23" i="46"/>
  <c r="N23" i="46"/>
  <c r="M23" i="46"/>
  <c r="L23" i="46"/>
  <c r="K23" i="46"/>
  <c r="S22" i="46"/>
  <c r="P22" i="46"/>
  <c r="O22" i="46"/>
  <c r="N22" i="46"/>
  <c r="M22" i="46"/>
  <c r="L22" i="46"/>
  <c r="K22" i="46"/>
  <c r="S21" i="46"/>
  <c r="P21" i="46"/>
  <c r="O21" i="46"/>
  <c r="N21" i="46"/>
  <c r="M21" i="46"/>
  <c r="L21" i="46"/>
  <c r="K21" i="46"/>
  <c r="S20" i="46"/>
  <c r="P20" i="46"/>
  <c r="O20" i="46"/>
  <c r="N20" i="46"/>
  <c r="M20" i="46"/>
  <c r="L20" i="46"/>
  <c r="K20" i="46"/>
  <c r="S19" i="46"/>
  <c r="P19" i="46"/>
  <c r="O19" i="46"/>
  <c r="N19" i="46"/>
  <c r="M19" i="46"/>
  <c r="L19" i="46"/>
  <c r="K19" i="46"/>
  <c r="S18" i="46"/>
  <c r="P18" i="46"/>
  <c r="O18" i="46"/>
  <c r="N18" i="46"/>
  <c r="M18" i="46"/>
  <c r="L18" i="46"/>
  <c r="K18" i="46"/>
  <c r="S17" i="46"/>
  <c r="P17" i="46"/>
  <c r="O17" i="46"/>
  <c r="N17" i="46"/>
  <c r="M17" i="46"/>
  <c r="L17" i="46"/>
  <c r="K17" i="46"/>
  <c r="S16" i="46"/>
  <c r="P16" i="46"/>
  <c r="O16" i="46"/>
  <c r="N16" i="46"/>
  <c r="M16" i="46"/>
  <c r="L16" i="46"/>
  <c r="K16" i="46"/>
  <c r="S15" i="46"/>
  <c r="P15" i="46"/>
  <c r="O15" i="46"/>
  <c r="N15" i="46"/>
  <c r="M15" i="46"/>
  <c r="L15" i="46"/>
  <c r="K15" i="46"/>
  <c r="S14" i="46"/>
  <c r="P14" i="46"/>
  <c r="O14" i="46"/>
  <c r="N14" i="46"/>
  <c r="M14" i="46"/>
  <c r="L14" i="46"/>
  <c r="K14" i="46"/>
  <c r="S13" i="46"/>
  <c r="P13" i="46"/>
  <c r="O13" i="46"/>
  <c r="N13" i="46"/>
  <c r="M13" i="46"/>
  <c r="L13" i="46"/>
  <c r="K13" i="46"/>
  <c r="S12" i="46"/>
  <c r="P12" i="46"/>
  <c r="O12" i="46"/>
  <c r="N12" i="46"/>
  <c r="M12" i="46"/>
  <c r="L12" i="46"/>
  <c r="K12" i="46"/>
  <c r="S11" i="46"/>
  <c r="P11" i="46"/>
  <c r="O11" i="46"/>
  <c r="N11" i="46"/>
  <c r="M11" i="46"/>
  <c r="L11" i="46"/>
  <c r="K11" i="46"/>
  <c r="S10" i="46"/>
  <c r="P10" i="46"/>
  <c r="O10" i="46"/>
  <c r="N10" i="46"/>
  <c r="M10" i="46"/>
  <c r="L10" i="46"/>
  <c r="K10" i="46"/>
  <c r="S9" i="46"/>
  <c r="P9" i="46"/>
  <c r="O9" i="46"/>
  <c r="N9" i="46"/>
  <c r="M9" i="46"/>
  <c r="L9" i="46"/>
  <c r="K9" i="46"/>
  <c r="S8" i="46"/>
  <c r="P8" i="46"/>
  <c r="O8" i="46"/>
  <c r="N8" i="46"/>
  <c r="M8" i="46"/>
  <c r="L8" i="46"/>
  <c r="K8" i="46"/>
  <c r="C4" i="46"/>
  <c r="G306" i="45"/>
  <c r="G305" i="45"/>
  <c r="G304" i="45"/>
  <c r="G303" i="45"/>
  <c r="G302" i="45"/>
  <c r="G301" i="45"/>
  <c r="G300" i="45"/>
  <c r="G299" i="45"/>
  <c r="G298" i="45"/>
  <c r="G297" i="45"/>
  <c r="G296" i="45"/>
  <c r="G295" i="45"/>
  <c r="G294" i="45"/>
  <c r="G293" i="45"/>
  <c r="G292" i="45"/>
  <c r="G291" i="45"/>
  <c r="G290" i="45"/>
  <c r="G289" i="45"/>
  <c r="G288" i="45"/>
  <c r="G287" i="45"/>
  <c r="G286" i="45"/>
  <c r="G285" i="45"/>
  <c r="G284" i="45"/>
  <c r="G283" i="45"/>
  <c r="G282" i="45"/>
  <c r="G281" i="45"/>
  <c r="G280" i="45"/>
  <c r="G279" i="45"/>
  <c r="G278" i="45"/>
  <c r="G277" i="45"/>
  <c r="G276" i="45"/>
  <c r="G275" i="45"/>
  <c r="G274" i="45"/>
  <c r="G273" i="45"/>
  <c r="G272" i="45"/>
  <c r="G271" i="45"/>
  <c r="G270" i="45"/>
  <c r="G269" i="45"/>
  <c r="G268" i="45"/>
  <c r="G267" i="45"/>
  <c r="G266" i="45"/>
  <c r="G265" i="45"/>
  <c r="G264" i="45"/>
  <c r="G263" i="45"/>
  <c r="G262" i="45"/>
  <c r="G261" i="45"/>
  <c r="G260" i="45"/>
  <c r="G259" i="45"/>
  <c r="G258" i="45"/>
  <c r="G257" i="45"/>
  <c r="G256" i="45"/>
  <c r="G255" i="45"/>
  <c r="G254" i="45"/>
  <c r="G253" i="45"/>
  <c r="G252" i="45"/>
  <c r="G251" i="45"/>
  <c r="G250" i="45"/>
  <c r="G249" i="45"/>
  <c r="G248" i="45"/>
  <c r="G247" i="45"/>
  <c r="G246" i="45"/>
  <c r="G245" i="45"/>
  <c r="G244" i="45"/>
  <c r="G243" i="45"/>
  <c r="G242" i="45"/>
  <c r="G241" i="45"/>
  <c r="G240" i="45"/>
  <c r="G239" i="45"/>
  <c r="G238" i="45"/>
  <c r="G237" i="45"/>
  <c r="G236" i="45"/>
  <c r="G235" i="45"/>
  <c r="G234" i="45"/>
  <c r="G233" i="45"/>
  <c r="G232" i="45"/>
  <c r="G231" i="45"/>
  <c r="G230" i="45"/>
  <c r="G229" i="45"/>
  <c r="G228" i="45"/>
  <c r="G227" i="45"/>
  <c r="G226" i="45"/>
  <c r="G225" i="45"/>
  <c r="G224" i="45"/>
  <c r="G223" i="45"/>
  <c r="G222" i="45"/>
  <c r="G221" i="45"/>
  <c r="G220" i="45"/>
  <c r="G219" i="45"/>
  <c r="G218" i="45"/>
  <c r="G217" i="45"/>
  <c r="G216" i="45"/>
  <c r="G215" i="45"/>
  <c r="G214" i="45"/>
  <c r="G213" i="45"/>
  <c r="G212" i="45"/>
  <c r="G211" i="45"/>
  <c r="G210" i="45"/>
  <c r="G209" i="45"/>
  <c r="G208" i="45"/>
  <c r="G207" i="45"/>
  <c r="G206" i="45"/>
  <c r="G205" i="45"/>
  <c r="G204" i="45"/>
  <c r="G203" i="45"/>
  <c r="G202" i="45"/>
  <c r="G201" i="45"/>
  <c r="G200" i="45"/>
  <c r="G199" i="45"/>
  <c r="G198" i="45"/>
  <c r="G197" i="45"/>
  <c r="G196" i="45"/>
  <c r="G195" i="45"/>
  <c r="G194" i="45"/>
  <c r="G193" i="45"/>
  <c r="G192" i="45"/>
  <c r="G191" i="45"/>
  <c r="G190" i="45"/>
  <c r="G189" i="45"/>
  <c r="G188" i="45"/>
  <c r="G187" i="45"/>
  <c r="G186" i="45"/>
  <c r="G185" i="45"/>
  <c r="G184" i="45"/>
  <c r="G183" i="45"/>
  <c r="G182" i="45"/>
  <c r="G181" i="45"/>
  <c r="G180" i="45"/>
  <c r="G179" i="45"/>
  <c r="G178" i="45"/>
  <c r="G177" i="45"/>
  <c r="G176" i="45"/>
  <c r="G175" i="45"/>
  <c r="G174" i="45"/>
  <c r="G173" i="45"/>
  <c r="G172" i="45"/>
  <c r="G171" i="45"/>
  <c r="G170" i="45"/>
  <c r="G169" i="45"/>
  <c r="G168" i="45"/>
  <c r="G167" i="45"/>
  <c r="G166" i="45"/>
  <c r="G165" i="45"/>
  <c r="G164" i="45"/>
  <c r="G163" i="45"/>
  <c r="G162" i="45"/>
  <c r="G161" i="45"/>
  <c r="G160" i="45"/>
  <c r="G159" i="45"/>
  <c r="G158" i="45"/>
  <c r="G157" i="45"/>
  <c r="G156" i="45"/>
  <c r="G155" i="45"/>
  <c r="G154" i="45"/>
  <c r="G153" i="45"/>
  <c r="G152" i="45"/>
  <c r="G151" i="45"/>
  <c r="G150" i="45"/>
  <c r="G149" i="45"/>
  <c r="G148" i="45"/>
  <c r="G147" i="45"/>
  <c r="G146" i="45"/>
  <c r="G145" i="45"/>
  <c r="G144" i="45"/>
  <c r="G143" i="45"/>
  <c r="G142" i="45"/>
  <c r="G141" i="45"/>
  <c r="G140" i="45"/>
  <c r="G139" i="45"/>
  <c r="G138" i="45"/>
  <c r="G137" i="45"/>
  <c r="G136" i="45"/>
  <c r="G135" i="45"/>
  <c r="G134" i="45"/>
  <c r="G133" i="45"/>
  <c r="G132" i="45"/>
  <c r="G131" i="45"/>
  <c r="G130" i="45"/>
  <c r="G129" i="45"/>
  <c r="G128" i="45"/>
  <c r="G127" i="45"/>
  <c r="G126" i="45"/>
  <c r="G125" i="45"/>
  <c r="G124" i="45"/>
  <c r="G123" i="45"/>
  <c r="G122" i="45"/>
  <c r="G121" i="45"/>
  <c r="G120" i="45"/>
  <c r="G119" i="45"/>
  <c r="G118" i="45"/>
  <c r="G117" i="45"/>
  <c r="G116" i="45"/>
  <c r="G115" i="45"/>
  <c r="G114" i="45"/>
  <c r="G113" i="45"/>
  <c r="G112" i="45"/>
  <c r="G111" i="45"/>
  <c r="G110" i="45"/>
  <c r="G109" i="45"/>
  <c r="G108" i="45"/>
  <c r="G107" i="45"/>
  <c r="G106" i="45"/>
  <c r="G105" i="45"/>
  <c r="G104" i="45"/>
  <c r="G103" i="45"/>
  <c r="G102" i="45"/>
  <c r="G101" i="45"/>
  <c r="G100" i="45"/>
  <c r="G99" i="45"/>
  <c r="G98" i="45"/>
  <c r="G97" i="45"/>
  <c r="G96" i="45"/>
  <c r="G95" i="45"/>
  <c r="G94" i="45"/>
  <c r="G93" i="45"/>
  <c r="G92" i="45"/>
  <c r="G91" i="45"/>
  <c r="G90" i="45"/>
  <c r="G89" i="45"/>
  <c r="S88" i="45"/>
  <c r="P88" i="45"/>
  <c r="N88" i="45"/>
  <c r="L88" i="45"/>
  <c r="K88" i="45"/>
  <c r="J88" i="45"/>
  <c r="H88" i="45"/>
  <c r="H28" i="62" s="1"/>
  <c r="S87" i="45"/>
  <c r="P87" i="45"/>
  <c r="O87" i="45"/>
  <c r="M87" i="45"/>
  <c r="I87" i="45"/>
  <c r="H87" i="45"/>
  <c r="H27" i="62" s="1"/>
  <c r="S86" i="45"/>
  <c r="P86" i="45"/>
  <c r="P26" i="62" s="1"/>
  <c r="N86" i="45"/>
  <c r="L86" i="45"/>
  <c r="K86" i="45"/>
  <c r="J86" i="45"/>
  <c r="J26" i="62" s="1"/>
  <c r="I86" i="45"/>
  <c r="S85" i="45"/>
  <c r="P85" i="45"/>
  <c r="N85" i="45"/>
  <c r="M85" i="45"/>
  <c r="L85" i="45"/>
  <c r="K85" i="45"/>
  <c r="J85" i="45"/>
  <c r="I85" i="45"/>
  <c r="H85" i="45"/>
  <c r="H25" i="62" s="1"/>
  <c r="S84" i="45"/>
  <c r="P84" i="45"/>
  <c r="O84" i="45"/>
  <c r="O24" i="62" s="1"/>
  <c r="N84" i="45"/>
  <c r="M84" i="45"/>
  <c r="L84" i="45"/>
  <c r="J84" i="45"/>
  <c r="H84" i="45"/>
  <c r="H24" i="62" s="1"/>
  <c r="S83" i="45"/>
  <c r="P83" i="45"/>
  <c r="P23" i="62" s="1"/>
  <c r="O83" i="45"/>
  <c r="N83" i="45"/>
  <c r="M83" i="45"/>
  <c r="J83" i="45"/>
  <c r="I83" i="45"/>
  <c r="H83" i="45"/>
  <c r="H23" i="62" s="1"/>
  <c r="S82" i="45"/>
  <c r="P82" i="45"/>
  <c r="O82" i="45"/>
  <c r="N82" i="45"/>
  <c r="L82" i="45"/>
  <c r="K82" i="45"/>
  <c r="J82" i="45"/>
  <c r="H82" i="45"/>
  <c r="H22" i="62" s="1"/>
  <c r="S81" i="45"/>
  <c r="P81" i="45"/>
  <c r="N81" i="45"/>
  <c r="M81" i="45"/>
  <c r="L81" i="45"/>
  <c r="K81" i="45"/>
  <c r="J81" i="45"/>
  <c r="J21" i="62" s="1"/>
  <c r="I81" i="45"/>
  <c r="S80" i="45"/>
  <c r="P80" i="45"/>
  <c r="O80" i="45"/>
  <c r="N80" i="45"/>
  <c r="M80" i="45"/>
  <c r="M20" i="62" s="1"/>
  <c r="L80" i="45"/>
  <c r="K80" i="45"/>
  <c r="K20" i="62" s="1"/>
  <c r="J80" i="45"/>
  <c r="H80" i="45"/>
  <c r="H20" i="62" s="1"/>
  <c r="S79" i="45"/>
  <c r="P79" i="45"/>
  <c r="P19" i="62" s="1"/>
  <c r="O79" i="45"/>
  <c r="O19" i="62" s="1"/>
  <c r="N79" i="45"/>
  <c r="N19" i="62" s="1"/>
  <c r="M79" i="45"/>
  <c r="M19" i="62" s="1"/>
  <c r="L79" i="45"/>
  <c r="L19" i="62" s="1"/>
  <c r="K79" i="45"/>
  <c r="K19" i="62" s="1"/>
  <c r="J79" i="45"/>
  <c r="J19" i="62" s="1"/>
  <c r="I79" i="45"/>
  <c r="I19" i="62" s="1"/>
  <c r="H79" i="45"/>
  <c r="H19" i="62" s="1"/>
  <c r="S78" i="45"/>
  <c r="P78" i="45"/>
  <c r="P18" i="62" s="1"/>
  <c r="O78" i="45"/>
  <c r="O18" i="62" s="1"/>
  <c r="N78" i="45"/>
  <c r="N18" i="62" s="1"/>
  <c r="M78" i="45"/>
  <c r="M18" i="62" s="1"/>
  <c r="L78" i="45"/>
  <c r="L18" i="62" s="1"/>
  <c r="K78" i="45"/>
  <c r="K18" i="62" s="1"/>
  <c r="J78" i="45"/>
  <c r="J18" i="62" s="1"/>
  <c r="I78" i="45"/>
  <c r="I18" i="62" s="1"/>
  <c r="H78" i="45"/>
  <c r="H18" i="62" s="1"/>
  <c r="S77" i="45"/>
  <c r="P77" i="45"/>
  <c r="P17" i="62" s="1"/>
  <c r="O77" i="45"/>
  <c r="O17" i="62" s="1"/>
  <c r="N77" i="45"/>
  <c r="N17" i="62" s="1"/>
  <c r="M77" i="45"/>
  <c r="M17" i="62" s="1"/>
  <c r="L77" i="45"/>
  <c r="L17" i="62" s="1"/>
  <c r="K77" i="45"/>
  <c r="K17" i="62" s="1"/>
  <c r="J77" i="45"/>
  <c r="J17" i="62" s="1"/>
  <c r="I77" i="45"/>
  <c r="I17" i="62" s="1"/>
  <c r="H77" i="45"/>
  <c r="H17" i="62" s="1"/>
  <c r="S76" i="45"/>
  <c r="P76" i="45"/>
  <c r="P16" i="62" s="1"/>
  <c r="O76" i="45"/>
  <c r="O16" i="62" s="1"/>
  <c r="N76" i="45"/>
  <c r="N16" i="62" s="1"/>
  <c r="M76" i="45"/>
  <c r="M16" i="62" s="1"/>
  <c r="L76" i="45"/>
  <c r="L16" i="62" s="1"/>
  <c r="K76" i="45"/>
  <c r="K16" i="62" s="1"/>
  <c r="J76" i="45"/>
  <c r="J16" i="62" s="1"/>
  <c r="I76" i="45"/>
  <c r="I16" i="62" s="1"/>
  <c r="H76" i="45"/>
  <c r="H16" i="62" s="1"/>
  <c r="S75" i="45"/>
  <c r="P75" i="45"/>
  <c r="P15" i="62" s="1"/>
  <c r="O75" i="45"/>
  <c r="O15" i="62" s="1"/>
  <c r="N75" i="45"/>
  <c r="N15" i="62" s="1"/>
  <c r="M75" i="45"/>
  <c r="M15" i="62" s="1"/>
  <c r="L75" i="45"/>
  <c r="L15" i="62" s="1"/>
  <c r="K75" i="45"/>
  <c r="K15" i="62" s="1"/>
  <c r="J75" i="45"/>
  <c r="J15" i="62" s="1"/>
  <c r="I75" i="45"/>
  <c r="I15" i="62" s="1"/>
  <c r="H75" i="45"/>
  <c r="H15" i="62" s="1"/>
  <c r="S74" i="45"/>
  <c r="P74" i="45"/>
  <c r="P14" i="62" s="1"/>
  <c r="O74" i="45"/>
  <c r="O14" i="62" s="1"/>
  <c r="N74" i="45"/>
  <c r="N14" i="62" s="1"/>
  <c r="M74" i="45"/>
  <c r="M14" i="62" s="1"/>
  <c r="L74" i="45"/>
  <c r="L14" i="62" s="1"/>
  <c r="K74" i="45"/>
  <c r="K14" i="62" s="1"/>
  <c r="J74" i="45"/>
  <c r="J14" i="62" s="1"/>
  <c r="I74" i="45"/>
  <c r="I14" i="62" s="1"/>
  <c r="H74" i="45"/>
  <c r="H14" i="62" s="1"/>
  <c r="S73" i="45"/>
  <c r="P73" i="45"/>
  <c r="P13" i="62" s="1"/>
  <c r="O73" i="45"/>
  <c r="O13" i="62" s="1"/>
  <c r="N73" i="45"/>
  <c r="N13" i="62" s="1"/>
  <c r="M73" i="45"/>
  <c r="M13" i="62" s="1"/>
  <c r="L73" i="45"/>
  <c r="L13" i="62" s="1"/>
  <c r="K73" i="45"/>
  <c r="K13" i="62" s="1"/>
  <c r="J73" i="45"/>
  <c r="J13" i="62" s="1"/>
  <c r="I73" i="45"/>
  <c r="I13" i="62" s="1"/>
  <c r="H73" i="45"/>
  <c r="H13" i="62" s="1"/>
  <c r="S72" i="45"/>
  <c r="P72" i="45"/>
  <c r="P12" i="62" s="1"/>
  <c r="O72" i="45"/>
  <c r="O12" i="62" s="1"/>
  <c r="N72" i="45"/>
  <c r="N12" i="62" s="1"/>
  <c r="M72" i="45"/>
  <c r="M12" i="62" s="1"/>
  <c r="L72" i="45"/>
  <c r="L12" i="62" s="1"/>
  <c r="K72" i="45"/>
  <c r="K12" i="62" s="1"/>
  <c r="J72" i="45"/>
  <c r="J12" i="62" s="1"/>
  <c r="I72" i="45"/>
  <c r="I12" i="62" s="1"/>
  <c r="H72" i="45"/>
  <c r="H12" i="62" s="1"/>
  <c r="S71" i="45"/>
  <c r="P71" i="45"/>
  <c r="P11" i="62" s="1"/>
  <c r="O71" i="45"/>
  <c r="O11" i="62" s="1"/>
  <c r="N71" i="45"/>
  <c r="N11" i="62" s="1"/>
  <c r="M71" i="45"/>
  <c r="M11" i="62" s="1"/>
  <c r="L71" i="45"/>
  <c r="L11" i="62" s="1"/>
  <c r="K71" i="45"/>
  <c r="J71" i="45"/>
  <c r="J11" i="62" s="1"/>
  <c r="I71" i="45"/>
  <c r="I11" i="62" s="1"/>
  <c r="H71" i="45"/>
  <c r="H11" i="62" s="1"/>
  <c r="S70" i="45"/>
  <c r="P70" i="45"/>
  <c r="P10" i="62" s="1"/>
  <c r="O70" i="45"/>
  <c r="O10" i="62" s="1"/>
  <c r="N70" i="45"/>
  <c r="N10" i="62" s="1"/>
  <c r="M70" i="45"/>
  <c r="M10" i="62" s="1"/>
  <c r="L70" i="45"/>
  <c r="L10" i="62" s="1"/>
  <c r="K70" i="45"/>
  <c r="K10" i="62" s="1"/>
  <c r="J70" i="45"/>
  <c r="J10" i="62" s="1"/>
  <c r="I70" i="45"/>
  <c r="I10" i="62" s="1"/>
  <c r="H70" i="45"/>
  <c r="H10" i="62" s="1"/>
  <c r="S69" i="45"/>
  <c r="P69" i="45"/>
  <c r="P9" i="62" s="1"/>
  <c r="O69" i="45"/>
  <c r="O9" i="62" s="1"/>
  <c r="N69" i="45"/>
  <c r="N9" i="62" s="1"/>
  <c r="M69" i="45"/>
  <c r="M9" i="62" s="1"/>
  <c r="L69" i="45"/>
  <c r="L9" i="62" s="1"/>
  <c r="K69" i="45"/>
  <c r="K9" i="62" s="1"/>
  <c r="J69" i="45"/>
  <c r="J9" i="62" s="1"/>
  <c r="I69" i="45"/>
  <c r="I9" i="62" s="1"/>
  <c r="H69" i="45"/>
  <c r="H9" i="62" s="1"/>
  <c r="S68" i="45"/>
  <c r="P68" i="45"/>
  <c r="P8" i="62" s="1"/>
  <c r="O68" i="45"/>
  <c r="O8" i="62" s="1"/>
  <c r="N68" i="45"/>
  <c r="N8" i="62" s="1"/>
  <c r="M68" i="45"/>
  <c r="M8" i="62" s="1"/>
  <c r="L68" i="45"/>
  <c r="L8" i="62" s="1"/>
  <c r="K68" i="45"/>
  <c r="K8" i="62" s="1"/>
  <c r="J68" i="45"/>
  <c r="J8" i="62" s="1"/>
  <c r="I68" i="45"/>
  <c r="I8" i="62" s="1"/>
  <c r="H68" i="45"/>
  <c r="H8" i="62" s="1"/>
  <c r="S67" i="45"/>
  <c r="S66" i="45"/>
  <c r="P66" i="45"/>
  <c r="O66" i="45"/>
  <c r="N66" i="45"/>
  <c r="M66" i="45"/>
  <c r="L66" i="45"/>
  <c r="K66" i="45"/>
  <c r="J66" i="45"/>
  <c r="I66" i="45"/>
  <c r="H66" i="45"/>
  <c r="S65" i="45"/>
  <c r="P65" i="45"/>
  <c r="O65" i="45"/>
  <c r="N65" i="45"/>
  <c r="M65" i="45"/>
  <c r="L65" i="45"/>
  <c r="K65" i="45"/>
  <c r="J65" i="45"/>
  <c r="I65" i="45"/>
  <c r="H65" i="45"/>
  <c r="S64" i="45"/>
  <c r="P64" i="45"/>
  <c r="O64" i="45"/>
  <c r="N64" i="45"/>
  <c r="M64" i="45"/>
  <c r="L64" i="45"/>
  <c r="K64" i="45"/>
  <c r="J64" i="45"/>
  <c r="I64" i="45"/>
  <c r="G64" i="45" s="1"/>
  <c r="H64" i="45"/>
  <c r="S63" i="45"/>
  <c r="P63" i="45"/>
  <c r="O63" i="45"/>
  <c r="N63" i="45"/>
  <c r="M63" i="45"/>
  <c r="L63" i="45"/>
  <c r="K63" i="45"/>
  <c r="J63" i="45"/>
  <c r="I63" i="45"/>
  <c r="H63" i="45"/>
  <c r="S62" i="45"/>
  <c r="P62" i="45"/>
  <c r="O62" i="45"/>
  <c r="N62" i="45"/>
  <c r="M62" i="45"/>
  <c r="L62" i="45"/>
  <c r="K62" i="45"/>
  <c r="J62" i="45"/>
  <c r="I62" i="45"/>
  <c r="H62" i="45"/>
  <c r="S61" i="45"/>
  <c r="P61" i="45"/>
  <c r="O61" i="45"/>
  <c r="N61" i="45"/>
  <c r="M61" i="45"/>
  <c r="L61" i="45"/>
  <c r="K61" i="45"/>
  <c r="J61" i="45"/>
  <c r="I61" i="45"/>
  <c r="H61" i="45"/>
  <c r="S60" i="45"/>
  <c r="P60" i="45"/>
  <c r="O60" i="45"/>
  <c r="N60" i="45"/>
  <c r="M60" i="45"/>
  <c r="L60" i="45"/>
  <c r="K60" i="45"/>
  <c r="J60" i="45"/>
  <c r="I60" i="45"/>
  <c r="G60" i="45" s="1"/>
  <c r="H60" i="45"/>
  <c r="S59" i="45"/>
  <c r="P59" i="45"/>
  <c r="O59" i="45"/>
  <c r="N59" i="45"/>
  <c r="M59" i="45"/>
  <c r="L59" i="45"/>
  <c r="K59" i="45"/>
  <c r="J59" i="45"/>
  <c r="I59" i="45"/>
  <c r="H59" i="45"/>
  <c r="S58" i="45"/>
  <c r="P58" i="45"/>
  <c r="O58" i="45"/>
  <c r="N58" i="45"/>
  <c r="M58" i="45"/>
  <c r="L58" i="45"/>
  <c r="K58" i="45"/>
  <c r="J58" i="45"/>
  <c r="I58" i="45"/>
  <c r="H58" i="45"/>
  <c r="S57" i="45"/>
  <c r="P57" i="45"/>
  <c r="O57" i="45"/>
  <c r="N57" i="45"/>
  <c r="M57" i="45"/>
  <c r="L57" i="45"/>
  <c r="K57" i="45"/>
  <c r="J57" i="45"/>
  <c r="I57" i="45"/>
  <c r="H57" i="45"/>
  <c r="S56" i="45"/>
  <c r="P56" i="45"/>
  <c r="O56" i="45"/>
  <c r="N56" i="45"/>
  <c r="M56" i="45"/>
  <c r="L56" i="45"/>
  <c r="K56" i="45"/>
  <c r="J56" i="45"/>
  <c r="I56" i="45"/>
  <c r="H56" i="45"/>
  <c r="S55" i="45"/>
  <c r="P55" i="45"/>
  <c r="O55" i="45"/>
  <c r="N55" i="45"/>
  <c r="M55" i="45"/>
  <c r="L55" i="45"/>
  <c r="K55" i="45"/>
  <c r="J55" i="45"/>
  <c r="I55" i="45"/>
  <c r="H55" i="45"/>
  <c r="S54" i="45"/>
  <c r="P54" i="45"/>
  <c r="O54" i="45"/>
  <c r="N54" i="45"/>
  <c r="M54" i="45"/>
  <c r="L54" i="45"/>
  <c r="K54" i="45"/>
  <c r="J54" i="45"/>
  <c r="I54" i="45"/>
  <c r="H54" i="45"/>
  <c r="S53" i="45"/>
  <c r="P53" i="45"/>
  <c r="O53" i="45"/>
  <c r="N53" i="45"/>
  <c r="M53" i="45"/>
  <c r="L53" i="45"/>
  <c r="K53" i="45"/>
  <c r="J53" i="45"/>
  <c r="I53" i="45"/>
  <c r="H53" i="45"/>
  <c r="S52" i="45"/>
  <c r="P52" i="45"/>
  <c r="O52" i="45"/>
  <c r="N52" i="45"/>
  <c r="M52" i="45"/>
  <c r="L52" i="45"/>
  <c r="K52" i="45"/>
  <c r="J52" i="45"/>
  <c r="I52" i="45"/>
  <c r="H52" i="45"/>
  <c r="S51" i="45"/>
  <c r="P51" i="45"/>
  <c r="O51" i="45"/>
  <c r="N51" i="45"/>
  <c r="M51" i="45"/>
  <c r="L51" i="45"/>
  <c r="K51" i="45"/>
  <c r="J51" i="45"/>
  <c r="I51" i="45"/>
  <c r="H51" i="45"/>
  <c r="S50" i="45"/>
  <c r="P50" i="45"/>
  <c r="O50" i="45"/>
  <c r="N50" i="45"/>
  <c r="M50" i="45"/>
  <c r="L50" i="45"/>
  <c r="G50" i="45" s="1"/>
  <c r="K50" i="45"/>
  <c r="J50" i="45"/>
  <c r="I50" i="45"/>
  <c r="H50" i="45"/>
  <c r="S49" i="45"/>
  <c r="P49" i="45"/>
  <c r="O49" i="45"/>
  <c r="N49" i="45"/>
  <c r="M49" i="45"/>
  <c r="L49" i="45"/>
  <c r="K49" i="45"/>
  <c r="J49" i="45"/>
  <c r="I49" i="45"/>
  <c r="H49" i="45"/>
  <c r="S48" i="45"/>
  <c r="P48" i="45"/>
  <c r="O48" i="45"/>
  <c r="N48" i="45"/>
  <c r="M48" i="45"/>
  <c r="L48" i="45"/>
  <c r="K48" i="45"/>
  <c r="J48" i="45"/>
  <c r="I48" i="45"/>
  <c r="H48" i="45"/>
  <c r="S47" i="45"/>
  <c r="S46" i="45"/>
  <c r="P46" i="45"/>
  <c r="O46" i="45"/>
  <c r="N46" i="45"/>
  <c r="M46" i="45"/>
  <c r="L46" i="45"/>
  <c r="K46" i="45"/>
  <c r="J46" i="45"/>
  <c r="I46" i="45"/>
  <c r="H46" i="45"/>
  <c r="S45" i="45"/>
  <c r="P45" i="45"/>
  <c r="O45" i="45"/>
  <c r="N45" i="45"/>
  <c r="M45" i="45"/>
  <c r="L45" i="45"/>
  <c r="K45" i="45"/>
  <c r="J45" i="45"/>
  <c r="I45" i="45"/>
  <c r="G45" i="45" s="1"/>
  <c r="H45" i="45"/>
  <c r="S44" i="45"/>
  <c r="P44" i="45"/>
  <c r="O44" i="45"/>
  <c r="N44" i="45"/>
  <c r="M44" i="45"/>
  <c r="L44" i="45"/>
  <c r="K44" i="45"/>
  <c r="J44" i="45"/>
  <c r="I44" i="45"/>
  <c r="H44" i="45"/>
  <c r="S43" i="45"/>
  <c r="P43" i="45"/>
  <c r="O43" i="45"/>
  <c r="N43" i="45"/>
  <c r="M43" i="45"/>
  <c r="L43" i="45"/>
  <c r="K43" i="45"/>
  <c r="J43" i="45"/>
  <c r="I43" i="45"/>
  <c r="H43" i="45"/>
  <c r="S42" i="45"/>
  <c r="P42" i="45"/>
  <c r="O42" i="45"/>
  <c r="N42" i="45"/>
  <c r="M42" i="45"/>
  <c r="L42" i="45"/>
  <c r="K42" i="45"/>
  <c r="J42" i="45"/>
  <c r="I42" i="45"/>
  <c r="H42" i="45"/>
  <c r="S41" i="45"/>
  <c r="P41" i="45"/>
  <c r="O41" i="45"/>
  <c r="N41" i="45"/>
  <c r="M41" i="45"/>
  <c r="L41" i="45"/>
  <c r="K41" i="45"/>
  <c r="J41" i="45"/>
  <c r="I41" i="45"/>
  <c r="H41" i="45"/>
  <c r="S40" i="45"/>
  <c r="P40" i="45"/>
  <c r="O40" i="45"/>
  <c r="N40" i="45"/>
  <c r="M40" i="45"/>
  <c r="L40" i="45"/>
  <c r="K40" i="45"/>
  <c r="J40" i="45"/>
  <c r="I40" i="45"/>
  <c r="G40" i="45" s="1"/>
  <c r="H40" i="45"/>
  <c r="S39" i="45"/>
  <c r="P39" i="45"/>
  <c r="O39" i="45"/>
  <c r="N39" i="45"/>
  <c r="M39" i="45"/>
  <c r="L39" i="45"/>
  <c r="K39" i="45"/>
  <c r="J39" i="45"/>
  <c r="I39" i="45"/>
  <c r="H39" i="45"/>
  <c r="S38" i="45"/>
  <c r="P38" i="45"/>
  <c r="O38" i="45"/>
  <c r="N38" i="45"/>
  <c r="M38" i="45"/>
  <c r="L38" i="45"/>
  <c r="K38" i="45"/>
  <c r="J38" i="45"/>
  <c r="I38" i="45"/>
  <c r="H38" i="45"/>
  <c r="S37" i="45"/>
  <c r="P37" i="45"/>
  <c r="O37" i="45"/>
  <c r="N37" i="45"/>
  <c r="M37" i="45"/>
  <c r="L37" i="45"/>
  <c r="K37" i="45"/>
  <c r="J37" i="45"/>
  <c r="I37" i="45"/>
  <c r="H37" i="45"/>
  <c r="S36" i="45"/>
  <c r="P36" i="45"/>
  <c r="O36" i="45"/>
  <c r="N36" i="45"/>
  <c r="M36" i="45"/>
  <c r="L36" i="45"/>
  <c r="K36" i="45"/>
  <c r="J36" i="45"/>
  <c r="I36" i="45"/>
  <c r="H36" i="45"/>
  <c r="S35" i="45"/>
  <c r="P35" i="45"/>
  <c r="O35" i="45"/>
  <c r="N35" i="45"/>
  <c r="M35" i="45"/>
  <c r="L35" i="45"/>
  <c r="K35" i="45"/>
  <c r="J35" i="45"/>
  <c r="I35" i="45"/>
  <c r="H35" i="45"/>
  <c r="S34" i="45"/>
  <c r="P34" i="45"/>
  <c r="O34" i="45"/>
  <c r="N34" i="45"/>
  <c r="M34" i="45"/>
  <c r="L34" i="45"/>
  <c r="K34" i="45"/>
  <c r="J34" i="45"/>
  <c r="I34" i="45"/>
  <c r="H34" i="45"/>
  <c r="S33" i="45"/>
  <c r="P33" i="45"/>
  <c r="O33" i="45"/>
  <c r="N33" i="45"/>
  <c r="M33" i="45"/>
  <c r="L33" i="45"/>
  <c r="K33" i="45"/>
  <c r="J33" i="45"/>
  <c r="I33" i="45"/>
  <c r="H33" i="45"/>
  <c r="S32" i="45"/>
  <c r="P32" i="45"/>
  <c r="O32" i="45"/>
  <c r="N32" i="45"/>
  <c r="M32" i="45"/>
  <c r="L32" i="45"/>
  <c r="K32" i="45"/>
  <c r="J32" i="45"/>
  <c r="I32" i="45"/>
  <c r="H32" i="45"/>
  <c r="S31" i="45"/>
  <c r="P31" i="45"/>
  <c r="O31" i="45"/>
  <c r="N31" i="45"/>
  <c r="M31" i="45"/>
  <c r="L31" i="45"/>
  <c r="K31" i="45"/>
  <c r="J31" i="45"/>
  <c r="I31" i="45"/>
  <c r="H31" i="45"/>
  <c r="S30" i="45"/>
  <c r="P30" i="45"/>
  <c r="O30" i="45"/>
  <c r="N30" i="45"/>
  <c r="M30" i="45"/>
  <c r="L30" i="45"/>
  <c r="K30" i="45"/>
  <c r="J30" i="45"/>
  <c r="I30" i="45"/>
  <c r="H30" i="45"/>
  <c r="G30" i="45" s="1"/>
  <c r="S29" i="45"/>
  <c r="P29" i="45"/>
  <c r="O29" i="45"/>
  <c r="N29" i="45"/>
  <c r="M29" i="45"/>
  <c r="L29" i="45"/>
  <c r="K29" i="45"/>
  <c r="J29" i="45"/>
  <c r="G29" i="45" s="1"/>
  <c r="I29" i="45"/>
  <c r="H29" i="45"/>
  <c r="S28" i="45"/>
  <c r="P28" i="45"/>
  <c r="O28" i="45"/>
  <c r="N28" i="45"/>
  <c r="N47" i="45" s="1"/>
  <c r="M28" i="45"/>
  <c r="L28" i="45"/>
  <c r="K28" i="45"/>
  <c r="J28" i="45"/>
  <c r="I28" i="45"/>
  <c r="H28" i="45"/>
  <c r="S27" i="45"/>
  <c r="S26" i="45"/>
  <c r="P26" i="45"/>
  <c r="O26" i="45"/>
  <c r="G26" i="45" s="1"/>
  <c r="N26" i="45"/>
  <c r="M26" i="45"/>
  <c r="L26" i="45"/>
  <c r="K26" i="45"/>
  <c r="J26" i="45"/>
  <c r="I26" i="45"/>
  <c r="H26" i="45"/>
  <c r="S25" i="45"/>
  <c r="P25" i="45"/>
  <c r="O25" i="45"/>
  <c r="N25" i="45"/>
  <c r="M25" i="45"/>
  <c r="L25" i="45"/>
  <c r="K25" i="45"/>
  <c r="J25" i="45"/>
  <c r="I25" i="45"/>
  <c r="H25" i="45"/>
  <c r="S24" i="45"/>
  <c r="P24" i="45"/>
  <c r="O24" i="45"/>
  <c r="N24" i="45"/>
  <c r="M24" i="45"/>
  <c r="L24" i="45"/>
  <c r="K24" i="45"/>
  <c r="J24" i="45"/>
  <c r="I24" i="45"/>
  <c r="H24" i="45"/>
  <c r="S23" i="45"/>
  <c r="P23" i="45"/>
  <c r="O23" i="45"/>
  <c r="N23" i="45"/>
  <c r="M23" i="45"/>
  <c r="L23" i="45"/>
  <c r="K23" i="45"/>
  <c r="J23" i="45"/>
  <c r="I23" i="45"/>
  <c r="H23" i="45"/>
  <c r="S22" i="45"/>
  <c r="P22" i="45"/>
  <c r="O22" i="45"/>
  <c r="N22" i="45"/>
  <c r="M22" i="45"/>
  <c r="L22" i="45"/>
  <c r="K22" i="45"/>
  <c r="J22" i="45"/>
  <c r="I22" i="45"/>
  <c r="H22" i="45"/>
  <c r="S21" i="45"/>
  <c r="P21" i="45"/>
  <c r="O21" i="45"/>
  <c r="N21" i="45"/>
  <c r="M21" i="45"/>
  <c r="L21" i="45"/>
  <c r="K21" i="45"/>
  <c r="J21" i="45"/>
  <c r="I21" i="45"/>
  <c r="H21" i="45"/>
  <c r="S20" i="45"/>
  <c r="P20" i="45"/>
  <c r="O20" i="45"/>
  <c r="N20" i="45"/>
  <c r="M20" i="45"/>
  <c r="L20" i="45"/>
  <c r="K20" i="45"/>
  <c r="J20" i="45"/>
  <c r="I20" i="45"/>
  <c r="H20" i="45"/>
  <c r="S19" i="45"/>
  <c r="P19" i="45"/>
  <c r="O19" i="45"/>
  <c r="N19" i="45"/>
  <c r="M19" i="45"/>
  <c r="L19" i="45"/>
  <c r="K19" i="45"/>
  <c r="J19" i="45"/>
  <c r="I19" i="45"/>
  <c r="H19" i="45"/>
  <c r="S18" i="45"/>
  <c r="P18" i="45"/>
  <c r="O18" i="45"/>
  <c r="N18" i="45"/>
  <c r="M18" i="45"/>
  <c r="L18" i="45"/>
  <c r="K18" i="45"/>
  <c r="J18" i="45"/>
  <c r="I18" i="45"/>
  <c r="H18" i="45"/>
  <c r="S17" i="45"/>
  <c r="P17" i="45"/>
  <c r="O17" i="45"/>
  <c r="N17" i="45"/>
  <c r="M17" i="45"/>
  <c r="L17" i="45"/>
  <c r="K17" i="45"/>
  <c r="J17" i="45"/>
  <c r="I17" i="45"/>
  <c r="H17" i="45"/>
  <c r="S16" i="45"/>
  <c r="P16" i="45"/>
  <c r="O16" i="45"/>
  <c r="N16" i="45"/>
  <c r="M16" i="45"/>
  <c r="L16" i="45"/>
  <c r="K16" i="45"/>
  <c r="J16" i="45"/>
  <c r="I16" i="45"/>
  <c r="H16" i="45"/>
  <c r="S15" i="45"/>
  <c r="P15" i="45"/>
  <c r="O15" i="45"/>
  <c r="N15" i="45"/>
  <c r="M15" i="45"/>
  <c r="L15" i="45"/>
  <c r="K15" i="45"/>
  <c r="J15" i="45"/>
  <c r="I15" i="45"/>
  <c r="H15" i="45"/>
  <c r="S14" i="45"/>
  <c r="P14" i="45"/>
  <c r="O14" i="45"/>
  <c r="N14" i="45"/>
  <c r="M14" i="45"/>
  <c r="L14" i="45"/>
  <c r="K14" i="45"/>
  <c r="J14" i="45"/>
  <c r="I14" i="45"/>
  <c r="H14" i="45"/>
  <c r="S13" i="45"/>
  <c r="P13" i="45"/>
  <c r="O13" i="45"/>
  <c r="N13" i="45"/>
  <c r="M13" i="45"/>
  <c r="L13" i="45"/>
  <c r="K13" i="45"/>
  <c r="J13" i="45"/>
  <c r="I13" i="45"/>
  <c r="H13" i="45"/>
  <c r="S12" i="45"/>
  <c r="P12" i="45"/>
  <c r="O12" i="45"/>
  <c r="N12" i="45"/>
  <c r="M12" i="45"/>
  <c r="L12" i="45"/>
  <c r="K12" i="45"/>
  <c r="J12" i="45"/>
  <c r="I12" i="45"/>
  <c r="H12" i="45"/>
  <c r="S11" i="45"/>
  <c r="P11" i="45"/>
  <c r="O11" i="45"/>
  <c r="N11" i="45"/>
  <c r="M11" i="45"/>
  <c r="L11" i="45"/>
  <c r="K11" i="45"/>
  <c r="J11" i="45"/>
  <c r="I11" i="45"/>
  <c r="H11" i="45"/>
  <c r="S10" i="45"/>
  <c r="P10" i="45"/>
  <c r="O10" i="45"/>
  <c r="N10" i="45"/>
  <c r="M10" i="45"/>
  <c r="L10" i="45"/>
  <c r="K10" i="45"/>
  <c r="J10" i="45"/>
  <c r="I10" i="45"/>
  <c r="H10" i="45"/>
  <c r="S9" i="45"/>
  <c r="P9" i="45"/>
  <c r="O9" i="45"/>
  <c r="N9" i="45"/>
  <c r="M9" i="45"/>
  <c r="L9" i="45"/>
  <c r="K9" i="45"/>
  <c r="J9" i="45"/>
  <c r="I9" i="45"/>
  <c r="H9" i="45"/>
  <c r="S8" i="45"/>
  <c r="P8" i="45"/>
  <c r="O8" i="45"/>
  <c r="N8" i="45"/>
  <c r="M8" i="45"/>
  <c r="L8" i="45"/>
  <c r="K8" i="45"/>
  <c r="J8" i="45"/>
  <c r="I8" i="45"/>
  <c r="H8" i="45"/>
  <c r="C4" i="45"/>
  <c r="F436" i="51"/>
  <c r="F435" i="51"/>
  <c r="G316" i="45"/>
  <c r="G315" i="45"/>
  <c r="G314" i="45"/>
  <c r="G313" i="45"/>
  <c r="G312" i="45"/>
  <c r="G311" i="45"/>
  <c r="G310" i="45"/>
  <c r="G309" i="45"/>
  <c r="G308" i="45"/>
  <c r="G307" i="45"/>
  <c r="G316" i="46"/>
  <c r="G315" i="46"/>
  <c r="G314" i="46"/>
  <c r="G313" i="46"/>
  <c r="G312" i="46"/>
  <c r="G311" i="46"/>
  <c r="G310" i="46"/>
  <c r="H703" i="47"/>
  <c r="H702" i="47"/>
  <c r="H701" i="47"/>
  <c r="H700" i="47"/>
  <c r="H699" i="47"/>
  <c r="H698" i="47"/>
  <c r="H697" i="47"/>
  <c r="H703" i="48"/>
  <c r="H702" i="48"/>
  <c r="H701" i="48"/>
  <c r="C4" i="64"/>
  <c r="F10" i="64"/>
  <c r="F11" i="64"/>
  <c r="F12" i="64"/>
  <c r="F13" i="64"/>
  <c r="F14" i="64"/>
  <c r="F15" i="64"/>
  <c r="R193" i="43"/>
  <c r="G193" i="43"/>
  <c r="R192" i="43"/>
  <c r="R97" i="53"/>
  <c r="G97" i="53"/>
  <c r="R96" i="53"/>
  <c r="G96" i="53"/>
  <c r="G95" i="53" s="1" a="1"/>
  <c r="G95" i="53" s="1"/>
  <c r="R95" i="53"/>
  <c r="R94" i="53"/>
  <c r="G94" i="53"/>
  <c r="B4" i="21"/>
  <c r="R8" i="59"/>
  <c r="R9" i="59"/>
  <c r="R10" i="59"/>
  <c r="R11" i="59"/>
  <c r="R12" i="59"/>
  <c r="R13" i="59"/>
  <c r="R14" i="59"/>
  <c r="R15" i="59"/>
  <c r="R16" i="59"/>
  <c r="R17" i="59"/>
  <c r="R18" i="59"/>
  <c r="R19" i="59"/>
  <c r="R20" i="59"/>
  <c r="R21" i="59"/>
  <c r="R22" i="59"/>
  <c r="R23" i="59"/>
  <c r="R24" i="59"/>
  <c r="R25" i="59"/>
  <c r="R26" i="59"/>
  <c r="R27" i="59"/>
  <c r="R28" i="59"/>
  <c r="K8" i="61"/>
  <c r="L8" i="61"/>
  <c r="M8" i="61"/>
  <c r="N8" i="61"/>
  <c r="O8" i="61"/>
  <c r="R8" i="61"/>
  <c r="P8" i="61"/>
  <c r="K9" i="61"/>
  <c r="L9" i="61"/>
  <c r="M9" i="61"/>
  <c r="N9" i="61"/>
  <c r="O9" i="61"/>
  <c r="R9" i="61"/>
  <c r="P9" i="61"/>
  <c r="K10" i="61"/>
  <c r="L10" i="61"/>
  <c r="M10" i="61"/>
  <c r="N10" i="61"/>
  <c r="O10" i="61"/>
  <c r="R10" i="61"/>
  <c r="P10" i="61"/>
  <c r="K11" i="61"/>
  <c r="L11" i="61"/>
  <c r="M11" i="61"/>
  <c r="N11" i="61"/>
  <c r="O11" i="61"/>
  <c r="R11" i="61"/>
  <c r="P11" i="61"/>
  <c r="K12" i="61"/>
  <c r="L12" i="61"/>
  <c r="M12" i="61"/>
  <c r="N12" i="61"/>
  <c r="O12" i="61"/>
  <c r="R12" i="61"/>
  <c r="P12" i="61"/>
  <c r="K13" i="61"/>
  <c r="L13" i="61"/>
  <c r="M13" i="61"/>
  <c r="N13" i="61"/>
  <c r="O13" i="61"/>
  <c r="R13" i="61"/>
  <c r="P13" i="61"/>
  <c r="K14" i="61"/>
  <c r="L14" i="61"/>
  <c r="M14" i="61"/>
  <c r="N14" i="61"/>
  <c r="O14" i="61"/>
  <c r="R14" i="61"/>
  <c r="P14" i="61"/>
  <c r="K15" i="61"/>
  <c r="L15" i="61"/>
  <c r="M15" i="61"/>
  <c r="N15" i="61"/>
  <c r="O15" i="61"/>
  <c r="R15" i="61"/>
  <c r="P15" i="61"/>
  <c r="K16" i="61"/>
  <c r="L16" i="61"/>
  <c r="M16" i="61"/>
  <c r="N16" i="61"/>
  <c r="O16" i="61"/>
  <c r="R16" i="61"/>
  <c r="P16" i="61"/>
  <c r="K17" i="61"/>
  <c r="L17" i="61"/>
  <c r="M17" i="61"/>
  <c r="N17" i="61"/>
  <c r="O17" i="61"/>
  <c r="R17" i="61"/>
  <c r="P17" i="61"/>
  <c r="K18" i="61"/>
  <c r="L18" i="61"/>
  <c r="M18" i="61"/>
  <c r="N18" i="61"/>
  <c r="O18" i="61"/>
  <c r="R18" i="61"/>
  <c r="P18" i="61"/>
  <c r="K19" i="61"/>
  <c r="L19" i="61"/>
  <c r="M19" i="61"/>
  <c r="N19" i="61"/>
  <c r="O19" i="61"/>
  <c r="R19" i="61"/>
  <c r="P19" i="61"/>
  <c r="K20" i="61"/>
  <c r="L20" i="61"/>
  <c r="M20" i="61"/>
  <c r="N20" i="61"/>
  <c r="O20" i="61"/>
  <c r="R20" i="61"/>
  <c r="P20" i="61"/>
  <c r="K21" i="61"/>
  <c r="L21" i="61"/>
  <c r="M21" i="61"/>
  <c r="N21" i="61"/>
  <c r="O21" i="61"/>
  <c r="R21" i="61"/>
  <c r="P21" i="61"/>
  <c r="K22" i="61"/>
  <c r="L22" i="61"/>
  <c r="M22" i="61"/>
  <c r="N22" i="61"/>
  <c r="O22" i="61"/>
  <c r="R22" i="61"/>
  <c r="P22" i="61"/>
  <c r="K23" i="61"/>
  <c r="L23" i="61"/>
  <c r="M23" i="61"/>
  <c r="N23" i="61"/>
  <c r="O23" i="61"/>
  <c r="R23" i="61"/>
  <c r="P23" i="61"/>
  <c r="K24" i="61"/>
  <c r="L24" i="61"/>
  <c r="M24" i="61"/>
  <c r="N24" i="61"/>
  <c r="O24" i="61"/>
  <c r="R24" i="61"/>
  <c r="P24" i="61"/>
  <c r="K25" i="61"/>
  <c r="L25" i="61"/>
  <c r="M25" i="61"/>
  <c r="N25" i="61"/>
  <c r="O25" i="61"/>
  <c r="R25" i="61"/>
  <c r="P25" i="61"/>
  <c r="K26" i="61"/>
  <c r="L26" i="61"/>
  <c r="M26" i="61"/>
  <c r="N26" i="61"/>
  <c r="O26" i="61"/>
  <c r="R26" i="61"/>
  <c r="P26" i="61"/>
  <c r="K27" i="61"/>
  <c r="L27" i="61"/>
  <c r="M27" i="61"/>
  <c r="N27" i="61"/>
  <c r="O27" i="61"/>
  <c r="R27" i="61"/>
  <c r="P27" i="61"/>
  <c r="K28" i="61"/>
  <c r="L28" i="61"/>
  <c r="M28" i="61"/>
  <c r="N28" i="61"/>
  <c r="O28" i="61"/>
  <c r="R28" i="61"/>
  <c r="P28" i="61"/>
  <c r="R8" i="62"/>
  <c r="R9" i="62"/>
  <c r="R10" i="62"/>
  <c r="R11" i="62"/>
  <c r="R12" i="62"/>
  <c r="R13" i="62"/>
  <c r="R14" i="62"/>
  <c r="R15" i="62"/>
  <c r="R16" i="62"/>
  <c r="R17" i="62"/>
  <c r="R18" i="62"/>
  <c r="R19" i="62"/>
  <c r="J20" i="62"/>
  <c r="L20" i="62"/>
  <c r="N20" i="62"/>
  <c r="O20" i="62"/>
  <c r="R20" i="62"/>
  <c r="P20" i="62"/>
  <c r="I21" i="62"/>
  <c r="K21" i="62"/>
  <c r="L21" i="62"/>
  <c r="M21" i="62"/>
  <c r="N21" i="62"/>
  <c r="R21" i="62"/>
  <c r="P21" i="62"/>
  <c r="I22" i="62"/>
  <c r="J22" i="62"/>
  <c r="K22" i="62"/>
  <c r="L22" i="62"/>
  <c r="N22" i="62"/>
  <c r="O22" i="62"/>
  <c r="R22" i="62"/>
  <c r="P22" i="62"/>
  <c r="I23" i="62"/>
  <c r="J23" i="62"/>
  <c r="M23" i="62"/>
  <c r="N23" i="62"/>
  <c r="O23" i="62"/>
  <c r="R23" i="62"/>
  <c r="J24" i="62"/>
  <c r="L24" i="62"/>
  <c r="M24" i="62"/>
  <c r="N24" i="62"/>
  <c r="R24" i="62"/>
  <c r="P24" i="62"/>
  <c r="I25" i="62"/>
  <c r="J25" i="62"/>
  <c r="K25" i="62"/>
  <c r="L25" i="62"/>
  <c r="M25" i="62"/>
  <c r="N25" i="62"/>
  <c r="R25" i="62"/>
  <c r="P25" i="62"/>
  <c r="I26" i="62"/>
  <c r="K26" i="62"/>
  <c r="L26" i="62"/>
  <c r="N26" i="62"/>
  <c r="O26" i="62"/>
  <c r="R26" i="62"/>
  <c r="I27" i="62"/>
  <c r="J27" i="62"/>
  <c r="L27" i="62"/>
  <c r="M27" i="62"/>
  <c r="N27" i="62"/>
  <c r="O27" i="62"/>
  <c r="R27" i="62"/>
  <c r="P27" i="62"/>
  <c r="J28" i="62"/>
  <c r="K28" i="62"/>
  <c r="L28" i="62"/>
  <c r="M28" i="62"/>
  <c r="N28" i="62"/>
  <c r="O28" i="62"/>
  <c r="R28" i="62"/>
  <c r="P28" i="62"/>
  <c r="R8" i="63"/>
  <c r="R9" i="63"/>
  <c r="R10" i="63"/>
  <c r="R11" i="63"/>
  <c r="R12" i="63"/>
  <c r="R13" i="63"/>
  <c r="R14" i="63"/>
  <c r="R15" i="63"/>
  <c r="R16" i="63"/>
  <c r="R17" i="63"/>
  <c r="R18" i="63"/>
  <c r="R19" i="63"/>
  <c r="K20" i="63"/>
  <c r="L20" i="63"/>
  <c r="N20" i="63"/>
  <c r="O20" i="63"/>
  <c r="R20" i="63"/>
  <c r="K21" i="63"/>
  <c r="L21" i="63"/>
  <c r="M21" i="63"/>
  <c r="O21" i="63"/>
  <c r="R21" i="63"/>
  <c r="P21" i="63"/>
  <c r="K22" i="63"/>
  <c r="L22" i="63"/>
  <c r="M22" i="63"/>
  <c r="N22" i="63"/>
  <c r="R22" i="63"/>
  <c r="P22" i="63"/>
  <c r="L23" i="63"/>
  <c r="M23" i="63"/>
  <c r="N23" i="63"/>
  <c r="O23" i="63"/>
  <c r="R23" i="63"/>
  <c r="P23" i="63"/>
  <c r="K24" i="63"/>
  <c r="L24" i="63"/>
  <c r="N24" i="63"/>
  <c r="O24" i="63"/>
  <c r="R24" i="63"/>
  <c r="P24" i="63"/>
  <c r="K25" i="63"/>
  <c r="L25" i="63"/>
  <c r="N25" i="63"/>
  <c r="O25" i="63"/>
  <c r="R25" i="63"/>
  <c r="L26" i="63"/>
  <c r="M26" i="63"/>
  <c r="O26" i="63"/>
  <c r="R26" i="63"/>
  <c r="P26" i="63"/>
  <c r="L27" i="63"/>
  <c r="M27" i="63"/>
  <c r="N27" i="63"/>
  <c r="R27" i="63"/>
  <c r="P27" i="63"/>
  <c r="K28" i="63"/>
  <c r="L28" i="63"/>
  <c r="M28" i="63"/>
  <c r="O28" i="63"/>
  <c r="R28" i="63"/>
  <c r="G88" i="45" l="1"/>
  <c r="I28" i="62"/>
  <c r="G12" i="45"/>
  <c r="G37" i="45"/>
  <c r="G17" i="46"/>
  <c r="M67" i="46"/>
  <c r="H18" i="47"/>
  <c r="P65" i="47"/>
  <c r="H64" i="47"/>
  <c r="H79" i="47"/>
  <c r="H92" i="47"/>
  <c r="H17" i="48"/>
  <c r="N65" i="48"/>
  <c r="H43" i="48"/>
  <c r="H59" i="48"/>
  <c r="G12" i="43"/>
  <c r="F264" i="51" s="1"/>
  <c r="G19" i="43"/>
  <c r="G52" i="45"/>
  <c r="N67" i="45"/>
  <c r="G16" i="46"/>
  <c r="G34" i="46"/>
  <c r="G54" i="46"/>
  <c r="H17" i="47"/>
  <c r="H32" i="47"/>
  <c r="H45" i="47"/>
  <c r="H8" i="48"/>
  <c r="M36" i="48"/>
  <c r="H16" i="48"/>
  <c r="H32" i="48"/>
  <c r="O65" i="48"/>
  <c r="H42" i="48"/>
  <c r="H77" i="48"/>
  <c r="H85" i="48"/>
  <c r="G16" i="53"/>
  <c r="G21" i="45"/>
  <c r="G33" i="45"/>
  <c r="G36" i="45"/>
  <c r="G57" i="45"/>
  <c r="G65" i="45"/>
  <c r="G22" i="46"/>
  <c r="G41" i="46"/>
  <c r="G42" i="46"/>
  <c r="G51" i="46"/>
  <c r="H15" i="47"/>
  <c r="H19" i="47"/>
  <c r="H40" i="47"/>
  <c r="H61" i="47"/>
  <c r="G83" i="45"/>
  <c r="F140" i="51" s="1"/>
  <c r="H112" i="47"/>
  <c r="O36" i="48"/>
  <c r="H14" i="48"/>
  <c r="H40" i="48"/>
  <c r="H56" i="48"/>
  <c r="H64" i="48"/>
  <c r="H75" i="48"/>
  <c r="G11" i="53"/>
  <c r="F268" i="51" s="1"/>
  <c r="K94" i="47"/>
  <c r="N27" i="45"/>
  <c r="G31" i="45"/>
  <c r="G48" i="45"/>
  <c r="K67" i="45"/>
  <c r="G58" i="45"/>
  <c r="Q36" i="47"/>
  <c r="H27" i="47"/>
  <c r="H30" i="47"/>
  <c r="H43" i="47"/>
  <c r="H63" i="47"/>
  <c r="J94" i="47"/>
  <c r="H88" i="47"/>
  <c r="H109" i="47"/>
  <c r="H115" i="47"/>
  <c r="H29" i="48"/>
  <c r="H47" i="48"/>
  <c r="H55" i="48"/>
  <c r="G18" i="43"/>
  <c r="G28" i="43"/>
  <c r="G24" i="45"/>
  <c r="G54" i="45"/>
  <c r="G30" i="46"/>
  <c r="G57" i="46"/>
  <c r="L36" i="47"/>
  <c r="H23" i="47"/>
  <c r="H24" i="47"/>
  <c r="H35" i="47"/>
  <c r="H55" i="47"/>
  <c r="H76" i="47"/>
  <c r="H20" i="48"/>
  <c r="H28" i="48"/>
  <c r="H54" i="48"/>
  <c r="H73" i="48"/>
  <c r="H89" i="48"/>
  <c r="P27" i="45"/>
  <c r="G14" i="45"/>
  <c r="J67" i="45"/>
  <c r="L67" i="45"/>
  <c r="G62" i="45"/>
  <c r="G66" i="45"/>
  <c r="G56" i="46"/>
  <c r="O36" i="47"/>
  <c r="H16" i="47"/>
  <c r="H44" i="47"/>
  <c r="H47" i="47"/>
  <c r="O94" i="47"/>
  <c r="H89" i="47"/>
  <c r="O94" i="48"/>
  <c r="P94" i="48"/>
  <c r="H80" i="48"/>
  <c r="H88" i="48"/>
  <c r="H114" i="48"/>
  <c r="G8" i="43"/>
  <c r="F400" i="51" s="1"/>
  <c r="G22" i="43"/>
  <c r="G32" i="43"/>
  <c r="F266" i="51" s="1"/>
  <c r="I27" i="45"/>
  <c r="G16" i="45"/>
  <c r="I47" i="45"/>
  <c r="G18" i="46"/>
  <c r="M47" i="46"/>
  <c r="G45" i="46"/>
  <c r="H41" i="47"/>
  <c r="H52" i="47"/>
  <c r="H56" i="47"/>
  <c r="N94" i="47"/>
  <c r="H71" i="47"/>
  <c r="H86" i="47"/>
  <c r="N36" i="48"/>
  <c r="H26" i="48"/>
  <c r="H44" i="48"/>
  <c r="H52" i="48"/>
  <c r="H87" i="48"/>
  <c r="F280" i="51"/>
  <c r="F292" i="51"/>
  <c r="F402" i="51"/>
  <c r="F196" i="51"/>
  <c r="F342" i="51"/>
  <c r="F184" i="51"/>
  <c r="F281" i="51"/>
  <c r="F401" i="51"/>
  <c r="F231" i="51"/>
  <c r="F318" i="51"/>
  <c r="F265" i="51"/>
  <c r="F182" i="51"/>
  <c r="F269" i="51"/>
  <c r="F252" i="51"/>
  <c r="F183" i="51"/>
  <c r="F256" i="51"/>
  <c r="F195" i="51"/>
  <c r="F230" i="51"/>
  <c r="F255" i="51"/>
  <c r="F282" i="51"/>
  <c r="F317" i="51"/>
  <c r="F352" i="51"/>
  <c r="F206" i="51"/>
  <c r="F232" i="51"/>
  <c r="F293" i="51"/>
  <c r="F328" i="51"/>
  <c r="H476" i="51" s="1"/>
  <c r="F178" i="51"/>
  <c r="F207" i="51"/>
  <c r="F242" i="51"/>
  <c r="F294" i="51"/>
  <c r="F329" i="51"/>
  <c r="F404" i="51"/>
  <c r="F208" i="51"/>
  <c r="F243" i="51"/>
  <c r="F304" i="51"/>
  <c r="F330" i="51"/>
  <c r="F405" i="51"/>
  <c r="F218" i="51"/>
  <c r="F244" i="51"/>
  <c r="F276" i="51"/>
  <c r="F305" i="51"/>
  <c r="F340" i="51"/>
  <c r="F354" i="51"/>
  <c r="F219" i="51"/>
  <c r="F306" i="51"/>
  <c r="F341" i="51"/>
  <c r="F194" i="51"/>
  <c r="F220" i="51"/>
  <c r="F254" i="51"/>
  <c r="F316" i="51"/>
  <c r="G9" i="43"/>
  <c r="G29" i="43"/>
  <c r="H107" i="47"/>
  <c r="G36" i="46"/>
  <c r="J27" i="45"/>
  <c r="H99" i="47"/>
  <c r="H101" i="47"/>
  <c r="H106" i="47"/>
  <c r="G69" i="46"/>
  <c r="G75" i="46"/>
  <c r="H101" i="48"/>
  <c r="H97" i="47"/>
  <c r="G72" i="46"/>
  <c r="K15" i="63"/>
  <c r="G79" i="45"/>
  <c r="H105" i="47"/>
  <c r="H102" i="48"/>
  <c r="G75" i="45"/>
  <c r="G78" i="45"/>
  <c r="H103" i="47"/>
  <c r="H106" i="48"/>
  <c r="G71" i="45"/>
  <c r="K11" i="62"/>
  <c r="H113" i="48"/>
  <c r="K86" i="46"/>
  <c r="F408" i="51"/>
  <c r="F413" i="51"/>
  <c r="F215" i="51"/>
  <c r="F191" i="51"/>
  <c r="F239" i="51"/>
  <c r="F228" i="51"/>
  <c r="F214" i="51"/>
  <c r="F204" i="51"/>
  <c r="F190" i="51"/>
  <c r="F180" i="51"/>
  <c r="F422" i="51"/>
  <c r="F426" i="51"/>
  <c r="F421" i="51"/>
  <c r="F348" i="51"/>
  <c r="F336" i="51"/>
  <c r="F325" i="51"/>
  <c r="F290" i="51"/>
  <c r="F278" i="51"/>
  <c r="F350" i="51"/>
  <c r="F313" i="51"/>
  <c r="F302" i="51"/>
  <c r="F412" i="51"/>
  <c r="F312" i="51"/>
  <c r="F226" i="51"/>
  <c r="F349" i="51"/>
  <c r="F179" i="51"/>
  <c r="F192" i="51"/>
  <c r="F430" i="51"/>
  <c r="F410" i="51"/>
  <c r="F301" i="51"/>
  <c r="F240" i="51"/>
  <c r="F429" i="51"/>
  <c r="F238" i="51"/>
  <c r="F418" i="51"/>
  <c r="F337" i="51"/>
  <c r="F428" i="51"/>
  <c r="F409" i="51"/>
  <c r="F417" i="51"/>
  <c r="F326" i="51"/>
  <c r="F289" i="51"/>
  <c r="F216" i="51"/>
  <c r="F203" i="51"/>
  <c r="F288" i="51"/>
  <c r="F416" i="51"/>
  <c r="F406" i="51"/>
  <c r="F425" i="51"/>
  <c r="F314" i="51"/>
  <c r="M27" i="45"/>
  <c r="G19" i="45"/>
  <c r="H27" i="45"/>
  <c r="L47" i="45"/>
  <c r="K47" i="45"/>
  <c r="L23" i="62"/>
  <c r="F324" i="51"/>
  <c r="G18" i="45"/>
  <c r="P47" i="45"/>
  <c r="G38" i="45"/>
  <c r="G39" i="45"/>
  <c r="G10" i="46"/>
  <c r="L27" i="46"/>
  <c r="F277" i="51"/>
  <c r="F227" i="51"/>
  <c r="F300" i="51"/>
  <c r="G73" i="45"/>
  <c r="F414" i="51"/>
  <c r="H67" i="45"/>
  <c r="F420" i="51"/>
  <c r="F202" i="51"/>
  <c r="F250" i="51"/>
  <c r="F338" i="51"/>
  <c r="F424" i="51"/>
  <c r="H424" i="51" s="1"/>
  <c r="G42" i="45"/>
  <c r="F251" i="51"/>
  <c r="F353" i="51"/>
  <c r="O27" i="45"/>
  <c r="F154" i="51"/>
  <c r="G11" i="45"/>
  <c r="G69" i="45"/>
  <c r="G76" i="45"/>
  <c r="P36" i="48"/>
  <c r="G10" i="45"/>
  <c r="G25" i="45"/>
  <c r="G49" i="45"/>
  <c r="G68" i="45"/>
  <c r="G87" i="45"/>
  <c r="F153" i="51" s="1"/>
  <c r="P27" i="46"/>
  <c r="P47" i="46"/>
  <c r="H95" i="47"/>
  <c r="H113" i="47"/>
  <c r="H86" i="45"/>
  <c r="H26" i="62" s="1"/>
  <c r="G17" i="45"/>
  <c r="G44" i="45"/>
  <c r="I67" i="45"/>
  <c r="G56" i="45"/>
  <c r="G63" i="45"/>
  <c r="G24" i="46"/>
  <c r="H11" i="47"/>
  <c r="G28" i="45"/>
  <c r="G74" i="45"/>
  <c r="F104" i="51" s="1"/>
  <c r="G9" i="46"/>
  <c r="G21" i="46"/>
  <c r="G9" i="45"/>
  <c r="G43" i="45"/>
  <c r="G55" i="45"/>
  <c r="H37" i="47"/>
  <c r="J65" i="47"/>
  <c r="G8" i="45"/>
  <c r="G15" i="45"/>
  <c r="G23" i="45"/>
  <c r="G61" i="45"/>
  <c r="G23" i="46"/>
  <c r="I36" i="47"/>
  <c r="H9" i="47"/>
  <c r="M94" i="47"/>
  <c r="H91" i="47"/>
  <c r="G72" i="45"/>
  <c r="G85" i="45"/>
  <c r="F142" i="51" s="1"/>
  <c r="G29" i="46"/>
  <c r="K47" i="46"/>
  <c r="H70" i="47"/>
  <c r="I94" i="47"/>
  <c r="M47" i="45"/>
  <c r="G41" i="45"/>
  <c r="G53" i="45"/>
  <c r="O27" i="46"/>
  <c r="K27" i="45"/>
  <c r="G13" i="45"/>
  <c r="G35" i="45"/>
  <c r="M67" i="45"/>
  <c r="G84" i="45"/>
  <c r="F141" i="51" s="1"/>
  <c r="G8" i="46"/>
  <c r="K27" i="46"/>
  <c r="N65" i="47"/>
  <c r="L27" i="45"/>
  <c r="O47" i="45"/>
  <c r="G32" i="45"/>
  <c r="G59" i="45"/>
  <c r="G70" i="45"/>
  <c r="Q65" i="47"/>
  <c r="H54" i="47"/>
  <c r="H60" i="47"/>
  <c r="H69" i="47"/>
  <c r="H83" i="47"/>
  <c r="O67" i="45"/>
  <c r="G51" i="45"/>
  <c r="G77" i="45"/>
  <c r="F116" i="51" s="1"/>
  <c r="M27" i="46"/>
  <c r="N36" i="47"/>
  <c r="F145" i="51"/>
  <c r="G20" i="45"/>
  <c r="G12" i="46"/>
  <c r="G48" i="46"/>
  <c r="G53" i="46"/>
  <c r="G63" i="46"/>
  <c r="G70" i="46"/>
  <c r="F86" i="51" s="1"/>
  <c r="G80" i="46"/>
  <c r="F132" i="51" s="1"/>
  <c r="I65" i="47"/>
  <c r="P94" i="47"/>
  <c r="H77" i="47"/>
  <c r="H93" i="47"/>
  <c r="H98" i="47"/>
  <c r="L94" i="48"/>
  <c r="Q94" i="48"/>
  <c r="H47" i="45"/>
  <c r="G19" i="46"/>
  <c r="G31" i="46"/>
  <c r="G84" i="46"/>
  <c r="P36" i="47"/>
  <c r="H20" i="47"/>
  <c r="H49" i="47"/>
  <c r="Q94" i="47"/>
  <c r="M94" i="48"/>
  <c r="G14" i="46"/>
  <c r="G50" i="46"/>
  <c r="G65" i="46"/>
  <c r="G82" i="46"/>
  <c r="F134" i="51" s="1"/>
  <c r="H26" i="47"/>
  <c r="H34" i="47"/>
  <c r="H68" i="47"/>
  <c r="H104" i="47"/>
  <c r="N94" i="48"/>
  <c r="J47" i="45"/>
  <c r="G46" i="45"/>
  <c r="O47" i="46"/>
  <c r="G38" i="46"/>
  <c r="G60" i="46"/>
  <c r="H13" i="47"/>
  <c r="H46" i="47"/>
  <c r="H62" i="47"/>
  <c r="H85" i="47"/>
  <c r="H96" i="47"/>
  <c r="G26" i="46"/>
  <c r="O67" i="46"/>
  <c r="K67" i="46"/>
  <c r="G67" i="46" s="1"/>
  <c r="F61" i="51" s="1"/>
  <c r="H10" i="47"/>
  <c r="H33" i="47"/>
  <c r="H39" i="47"/>
  <c r="H53" i="47"/>
  <c r="H90" i="47"/>
  <c r="G34" i="45"/>
  <c r="G82" i="45"/>
  <c r="F130" i="51" s="1"/>
  <c r="L47" i="46"/>
  <c r="G35" i="46"/>
  <c r="G52" i="46"/>
  <c r="G62" i="46"/>
  <c r="G74" i="46"/>
  <c r="F108" i="51" s="1"/>
  <c r="G88" i="46"/>
  <c r="F158" i="51" s="1"/>
  <c r="H25" i="47"/>
  <c r="H66" i="47"/>
  <c r="H82" i="47"/>
  <c r="P67" i="45"/>
  <c r="N47" i="46"/>
  <c r="G49" i="46"/>
  <c r="G64" i="46"/>
  <c r="G71" i="46"/>
  <c r="G81" i="46"/>
  <c r="F133" i="51" s="1"/>
  <c r="G83" i="46"/>
  <c r="F144" i="51" s="1"/>
  <c r="G85" i="46"/>
  <c r="F146" i="51" s="1"/>
  <c r="H31" i="47"/>
  <c r="K65" i="47"/>
  <c r="L94" i="47"/>
  <c r="H108" i="47"/>
  <c r="H81" i="45"/>
  <c r="H21" i="62" s="1"/>
  <c r="H111" i="47"/>
  <c r="H9" i="48"/>
  <c r="G20" i="46"/>
  <c r="G32" i="46"/>
  <c r="G37" i="46"/>
  <c r="L67" i="46"/>
  <c r="L65" i="47"/>
  <c r="H72" i="47"/>
  <c r="H80" i="47"/>
  <c r="G22" i="45"/>
  <c r="G80" i="45"/>
  <c r="F128" i="51" s="1"/>
  <c r="N27" i="46"/>
  <c r="G15" i="46"/>
  <c r="G66" i="46"/>
  <c r="G68" i="46"/>
  <c r="K36" i="47"/>
  <c r="H14" i="47"/>
  <c r="M65" i="47"/>
  <c r="H100" i="47"/>
  <c r="G78" i="46"/>
  <c r="K87" i="46"/>
  <c r="H29" i="47"/>
  <c r="H59" i="47"/>
  <c r="G11" i="46"/>
  <c r="G44" i="46"/>
  <c r="G59" i="46"/>
  <c r="G77" i="46"/>
  <c r="J36" i="47"/>
  <c r="H114" i="47"/>
  <c r="H11" i="48"/>
  <c r="H23" i="48"/>
  <c r="H35" i="48"/>
  <c r="H37" i="48"/>
  <c r="H49" i="48"/>
  <c r="H61" i="48"/>
  <c r="H70" i="48"/>
  <c r="H82" i="48"/>
  <c r="H96" i="48"/>
  <c r="H108" i="48"/>
  <c r="H18" i="48"/>
  <c r="H30" i="48"/>
  <c r="M65" i="48"/>
  <c r="H103" i="48"/>
  <c r="H115" i="48"/>
  <c r="H13" i="48"/>
  <c r="H25" i="48"/>
  <c r="H39" i="48"/>
  <c r="H51" i="48"/>
  <c r="H63" i="48"/>
  <c r="H72" i="48"/>
  <c r="H84" i="48"/>
  <c r="H98" i="48"/>
  <c r="H110" i="48"/>
  <c r="G13" i="46"/>
  <c r="G28" i="46"/>
  <c r="G46" i="46"/>
  <c r="G61" i="46"/>
  <c r="G79" i="46"/>
  <c r="O65" i="47"/>
  <c r="H46" i="48"/>
  <c r="H58" i="48"/>
  <c r="H67" i="48"/>
  <c r="H79" i="48"/>
  <c r="H91" i="48"/>
  <c r="H105" i="48"/>
  <c r="G10" i="53"/>
  <c r="G21" i="53"/>
  <c r="F270" i="51" s="1"/>
  <c r="H27" i="48"/>
  <c r="H41" i="48"/>
  <c r="H53" i="48"/>
  <c r="L65" i="48"/>
  <c r="H74" i="48"/>
  <c r="H86" i="48"/>
  <c r="H100" i="48"/>
  <c r="H112" i="48"/>
  <c r="G12" i="53"/>
  <c r="F434" i="51" s="1"/>
  <c r="G43" i="46"/>
  <c r="G58" i="46"/>
  <c r="G76" i="46"/>
  <c r="F110" i="51" s="1"/>
  <c r="H12" i="47"/>
  <c r="H22" i="47"/>
  <c r="H102" i="47"/>
  <c r="H110" i="47"/>
  <c r="H10" i="48"/>
  <c r="H22" i="48"/>
  <c r="H34" i="48"/>
  <c r="Q65" i="48"/>
  <c r="H48" i="48"/>
  <c r="H60" i="48"/>
  <c r="H69" i="48"/>
  <c r="H81" i="48"/>
  <c r="H93" i="48"/>
  <c r="H95" i="48"/>
  <c r="H107" i="48"/>
  <c r="G15" i="53"/>
  <c r="K14" i="53"/>
  <c r="G25" i="46"/>
  <c r="G40" i="46"/>
  <c r="G55" i="46"/>
  <c r="G73" i="46"/>
  <c r="H38" i="47"/>
  <c r="H48" i="47"/>
  <c r="H58" i="47"/>
  <c r="H74" i="47"/>
  <c r="H84" i="47"/>
  <c r="H12" i="48"/>
  <c r="H24" i="48"/>
  <c r="L36" i="48"/>
  <c r="H38" i="48"/>
  <c r="H50" i="48"/>
  <c r="H62" i="48"/>
  <c r="H71" i="48"/>
  <c r="H83" i="48"/>
  <c r="H97" i="48"/>
  <c r="H109" i="48"/>
  <c r="Q36" i="48"/>
  <c r="H19" i="48"/>
  <c r="H31" i="48"/>
  <c r="H45" i="48"/>
  <c r="H57" i="48"/>
  <c r="H66" i="48"/>
  <c r="H78" i="48"/>
  <c r="H90" i="48"/>
  <c r="H104" i="48"/>
  <c r="H99" i="48"/>
  <c r="H111" i="48"/>
  <c r="H21" i="48"/>
  <c r="H33" i="48"/>
  <c r="G20" i="53"/>
  <c r="G11" i="43"/>
  <c r="G21" i="43"/>
  <c r="G31" i="43"/>
  <c r="F84" i="51" l="1"/>
  <c r="H182" i="51" s="1"/>
  <c r="G255" i="51"/>
  <c r="F98" i="51"/>
  <c r="H294" i="51" s="1"/>
  <c r="F93" i="51"/>
  <c r="H289" i="51" s="1"/>
  <c r="F120" i="51"/>
  <c r="F112" i="51" s="1"/>
  <c r="G293" i="51"/>
  <c r="F121" i="51"/>
  <c r="H219" i="51" s="1"/>
  <c r="F96" i="51"/>
  <c r="H194" i="51" s="1"/>
  <c r="F92" i="51"/>
  <c r="H288" i="51" s="1"/>
  <c r="F97" i="51"/>
  <c r="H293" i="51" s="1"/>
  <c r="G281" i="51"/>
  <c r="G269" i="51"/>
  <c r="F272" i="51"/>
  <c r="F260" i="51"/>
  <c r="G232" i="51"/>
  <c r="F117" i="51"/>
  <c r="F109" i="51"/>
  <c r="H305" i="51" s="1"/>
  <c r="F118" i="51"/>
  <c r="H314" i="51" s="1"/>
  <c r="F85" i="51"/>
  <c r="H183" i="51" s="1"/>
  <c r="F122" i="51"/>
  <c r="F106" i="51"/>
  <c r="F102" i="51" s="1"/>
  <c r="F105" i="51"/>
  <c r="F81" i="51"/>
  <c r="H179" i="51" s="1"/>
  <c r="F82" i="51"/>
  <c r="H180" i="51" s="1"/>
  <c r="F94" i="51"/>
  <c r="H94" i="47"/>
  <c r="F48" i="51" s="1"/>
  <c r="G265" i="51"/>
  <c r="H65" i="48"/>
  <c r="F56" i="51" s="1"/>
  <c r="G401" i="51"/>
  <c r="H242" i="51"/>
  <c r="H306" i="51"/>
  <c r="G342" i="51"/>
  <c r="G317" i="51"/>
  <c r="G231" i="51"/>
  <c r="H230" i="51"/>
  <c r="G282" i="51"/>
  <c r="G305" i="51"/>
  <c r="G243" i="51"/>
  <c r="G208" i="51"/>
  <c r="G244" i="51"/>
  <c r="G329" i="51"/>
  <c r="G207" i="51"/>
  <c r="G183" i="51"/>
  <c r="G306" i="51"/>
  <c r="G341" i="51"/>
  <c r="G184" i="51"/>
  <c r="G330" i="51"/>
  <c r="H477" i="51"/>
  <c r="I477" i="51" s="1"/>
  <c r="G219" i="51"/>
  <c r="G294" i="51"/>
  <c r="H478" i="51"/>
  <c r="G28" i="51" s="1"/>
  <c r="H28" i="51" s="1"/>
  <c r="G402" i="51"/>
  <c r="G266" i="51"/>
  <c r="F261" i="51"/>
  <c r="G261" i="51" s="1"/>
  <c r="G405" i="51"/>
  <c r="G220" i="51"/>
  <c r="G318" i="51"/>
  <c r="G256" i="51"/>
  <c r="F174" i="51"/>
  <c r="G195" i="51"/>
  <c r="F248" i="51"/>
  <c r="H408" i="51"/>
  <c r="H404" i="51"/>
  <c r="G196" i="51"/>
  <c r="F124" i="51"/>
  <c r="H405" i="51"/>
  <c r="H416" i="51"/>
  <c r="H282" i="51"/>
  <c r="H184" i="51"/>
  <c r="F126" i="51"/>
  <c r="G134" i="51"/>
  <c r="H330" i="51"/>
  <c r="H232" i="51"/>
  <c r="G146" i="51"/>
  <c r="H342" i="51"/>
  <c r="H244" i="51"/>
  <c r="H354" i="51"/>
  <c r="H256" i="51"/>
  <c r="H304" i="51"/>
  <c r="H206" i="51"/>
  <c r="H231" i="51"/>
  <c r="H329" i="51"/>
  <c r="G133" i="51"/>
  <c r="G251" i="51"/>
  <c r="H251" i="51"/>
  <c r="F247" i="51"/>
  <c r="F74" i="51"/>
  <c r="H270" i="51" s="1"/>
  <c r="G326" i="51"/>
  <c r="F322" i="51"/>
  <c r="H474" i="51"/>
  <c r="G27" i="51" s="1"/>
  <c r="H27" i="51" s="1"/>
  <c r="H326" i="51"/>
  <c r="G192" i="51"/>
  <c r="F188" i="51"/>
  <c r="H336" i="51"/>
  <c r="F332" i="51"/>
  <c r="F211" i="51"/>
  <c r="G215" i="51"/>
  <c r="G30" i="43" a="1"/>
  <c r="G30" i="43" s="1"/>
  <c r="F168" i="51"/>
  <c r="H36" i="48"/>
  <c r="F52" i="51" s="1"/>
  <c r="G417" i="51"/>
  <c r="H417" i="51"/>
  <c r="F175" i="51"/>
  <c r="G179" i="51"/>
  <c r="F344" i="51"/>
  <c r="G413" i="51"/>
  <c r="H413" i="51"/>
  <c r="F100" i="51"/>
  <c r="G81" i="45"/>
  <c r="F129" i="51" s="1"/>
  <c r="G130" i="51" s="1"/>
  <c r="G47" i="46"/>
  <c r="F137" i="51"/>
  <c r="G141" i="51"/>
  <c r="H472" i="51"/>
  <c r="F320" i="51"/>
  <c r="H324" i="51"/>
  <c r="H409" i="51"/>
  <c r="G409" i="51"/>
  <c r="G349" i="51"/>
  <c r="H349" i="51"/>
  <c r="F345" i="51"/>
  <c r="H421" i="51"/>
  <c r="G421" i="51"/>
  <c r="G14" i="53" a="1"/>
  <c r="G14" i="53" s="1"/>
  <c r="F171" i="51"/>
  <c r="H65" i="47"/>
  <c r="F44" i="51" s="1"/>
  <c r="H226" i="51"/>
  <c r="F222" i="51"/>
  <c r="G426" i="51"/>
  <c r="H426" i="51"/>
  <c r="G86" i="46"/>
  <c r="F156" i="51" s="1"/>
  <c r="K26" i="63"/>
  <c r="H341" i="51"/>
  <c r="G145" i="51"/>
  <c r="G142" i="51"/>
  <c r="F138" i="51"/>
  <c r="G138" i="51" s="1"/>
  <c r="G20" i="43" a="1"/>
  <c r="G20" i="43" s="1"/>
  <c r="F167" i="51"/>
  <c r="G10" i="43" a="1"/>
  <c r="G10" i="43" s="1"/>
  <c r="F166" i="51"/>
  <c r="H420" i="51"/>
  <c r="G19" i="53"/>
  <c r="F172" i="51"/>
  <c r="H340" i="51"/>
  <c r="G353" i="51"/>
  <c r="H300" i="51"/>
  <c r="F296" i="51"/>
  <c r="G314" i="51"/>
  <c r="F310" i="51"/>
  <c r="G337" i="51"/>
  <c r="H337" i="51"/>
  <c r="F333" i="51"/>
  <c r="H312" i="51"/>
  <c r="F308" i="51"/>
  <c r="G422" i="51"/>
  <c r="H422" i="51"/>
  <c r="G418" i="51"/>
  <c r="H418" i="51"/>
  <c r="H412" i="51"/>
  <c r="F176" i="51"/>
  <c r="G180" i="51"/>
  <c r="G87" i="46"/>
  <c r="F157" i="51" s="1"/>
  <c r="H353" i="51" s="1"/>
  <c r="K27" i="63"/>
  <c r="G67" i="45"/>
  <c r="F223" i="51"/>
  <c r="G227" i="51"/>
  <c r="G425" i="51"/>
  <c r="H425" i="51"/>
  <c r="I425" i="51" s="1"/>
  <c r="H414" i="51"/>
  <c r="G414" i="51"/>
  <c r="G406" i="51"/>
  <c r="H406" i="51"/>
  <c r="H238" i="51"/>
  <c r="F234" i="51"/>
  <c r="G302" i="51"/>
  <c r="F298" i="51"/>
  <c r="F186" i="51"/>
  <c r="F150" i="51"/>
  <c r="G154" i="51"/>
  <c r="G429" i="51"/>
  <c r="H429" i="51"/>
  <c r="G313" i="51"/>
  <c r="F309" i="51"/>
  <c r="F200" i="51"/>
  <c r="G204" i="51"/>
  <c r="G338" i="51"/>
  <c r="H338" i="51"/>
  <c r="F334" i="51"/>
  <c r="G9" i="53" a="1"/>
  <c r="G9" i="53" s="1"/>
  <c r="F170" i="51"/>
  <c r="G47" i="45"/>
  <c r="G27" i="46"/>
  <c r="G86" i="45"/>
  <c r="F152" i="51" s="1"/>
  <c r="H243" i="51"/>
  <c r="H252" i="51"/>
  <c r="F284" i="51"/>
  <c r="F236" i="51"/>
  <c r="H240" i="51"/>
  <c r="G240" i="51"/>
  <c r="G350" i="51"/>
  <c r="F346" i="51"/>
  <c r="H350" i="51"/>
  <c r="F210" i="51"/>
  <c r="H214" i="51"/>
  <c r="F199" i="51"/>
  <c r="G203" i="51"/>
  <c r="G301" i="51"/>
  <c r="F297" i="51"/>
  <c r="G278" i="51"/>
  <c r="F274" i="51"/>
  <c r="H228" i="51"/>
  <c r="F224" i="51"/>
  <c r="G228" i="51"/>
  <c r="G270" i="51"/>
  <c r="F262" i="51"/>
  <c r="F273" i="51"/>
  <c r="G277" i="51"/>
  <c r="H36" i="47"/>
  <c r="F40" i="51" s="1"/>
  <c r="F80" i="51"/>
  <c r="H94" i="48"/>
  <c r="F60" i="51" s="1"/>
  <c r="F62" i="51" s="1"/>
  <c r="H328" i="51"/>
  <c r="H208" i="51"/>
  <c r="F246" i="51"/>
  <c r="G354" i="51"/>
  <c r="G252" i="51"/>
  <c r="G216" i="51"/>
  <c r="F212" i="51"/>
  <c r="G410" i="51"/>
  <c r="H410" i="51"/>
  <c r="F286" i="51"/>
  <c r="G290" i="51"/>
  <c r="G239" i="51"/>
  <c r="H239" i="51"/>
  <c r="F235" i="51"/>
  <c r="H202" i="51"/>
  <c r="F198" i="51"/>
  <c r="G27" i="45"/>
  <c r="G289" i="51"/>
  <c r="F285" i="51"/>
  <c r="G430" i="51"/>
  <c r="H430" i="51"/>
  <c r="H473" i="51"/>
  <c r="F321" i="51"/>
  <c r="G325" i="51"/>
  <c r="G191" i="51"/>
  <c r="F187" i="51"/>
  <c r="F136" i="51"/>
  <c r="H280" i="51" l="1"/>
  <c r="H196" i="51"/>
  <c r="H191" i="51"/>
  <c r="F90" i="51"/>
  <c r="H286" i="51" s="1"/>
  <c r="G93" i="51"/>
  <c r="H218" i="51"/>
  <c r="I219" i="51" s="1"/>
  <c r="H190" i="51"/>
  <c r="F89" i="51"/>
  <c r="H317" i="51"/>
  <c r="G121" i="51"/>
  <c r="F88" i="51"/>
  <c r="H284" i="51" s="1"/>
  <c r="H195" i="51"/>
  <c r="I195" i="51" s="1"/>
  <c r="H316" i="51"/>
  <c r="H292" i="51"/>
  <c r="I293" i="51" s="1"/>
  <c r="G122" i="51"/>
  <c r="F113" i="51"/>
  <c r="G113" i="51" s="1"/>
  <c r="G97" i="51"/>
  <c r="G98" i="51"/>
  <c r="H452" i="51"/>
  <c r="I243" i="51"/>
  <c r="G86" i="51"/>
  <c r="H215" i="51"/>
  <c r="I215" i="51" s="1"/>
  <c r="H313" i="51"/>
  <c r="I314" i="51" s="1"/>
  <c r="G117" i="51"/>
  <c r="H302" i="51"/>
  <c r="H204" i="51"/>
  <c r="H216" i="51"/>
  <c r="H278" i="51"/>
  <c r="G110" i="51"/>
  <c r="F101" i="51"/>
  <c r="G101" i="51" s="1"/>
  <c r="G109" i="51"/>
  <c r="H192" i="51"/>
  <c r="G94" i="51"/>
  <c r="G118" i="51"/>
  <c r="H207" i="51"/>
  <c r="I207" i="51" s="1"/>
  <c r="G85" i="51"/>
  <c r="H290" i="51"/>
  <c r="I290" i="51" s="1"/>
  <c r="H281" i="51"/>
  <c r="H318" i="51"/>
  <c r="G106" i="51"/>
  <c r="F77" i="51"/>
  <c r="H175" i="51" s="1"/>
  <c r="H277" i="51"/>
  <c r="H220" i="51"/>
  <c r="I220" i="51" s="1"/>
  <c r="F114" i="51"/>
  <c r="H310" i="51" s="1"/>
  <c r="G105" i="51"/>
  <c r="H301" i="51"/>
  <c r="H203" i="51"/>
  <c r="G82" i="51"/>
  <c r="F78" i="51"/>
  <c r="H176" i="51" s="1"/>
  <c r="I184" i="51"/>
  <c r="I306" i="51"/>
  <c r="I183" i="51"/>
  <c r="I231" i="51"/>
  <c r="I478" i="51"/>
  <c r="F370" i="51"/>
  <c r="I405" i="51"/>
  <c r="I409" i="51"/>
  <c r="G248" i="51"/>
  <c r="H248" i="51"/>
  <c r="F148" i="51"/>
  <c r="H344" i="51" s="1"/>
  <c r="I239" i="51"/>
  <c r="I338" i="51"/>
  <c r="H325" i="51"/>
  <c r="I325" i="51" s="1"/>
  <c r="I473" i="51"/>
  <c r="I252" i="51"/>
  <c r="H250" i="51"/>
  <c r="I251" i="51" s="1"/>
  <c r="H227" i="51"/>
  <c r="I227" i="51" s="1"/>
  <c r="I337" i="51"/>
  <c r="I289" i="51"/>
  <c r="I294" i="51"/>
  <c r="I406" i="51"/>
  <c r="I180" i="51"/>
  <c r="I417" i="51"/>
  <c r="I410" i="51"/>
  <c r="I414" i="51"/>
  <c r="I305" i="51"/>
  <c r="G157" i="51"/>
  <c r="H255" i="51"/>
  <c r="I256" i="51" s="1"/>
  <c r="H308" i="51"/>
  <c r="H464" i="51"/>
  <c r="F367" i="51"/>
  <c r="G171" i="51"/>
  <c r="H449" i="51"/>
  <c r="H484" i="51"/>
  <c r="G168" i="51"/>
  <c r="F164" i="51"/>
  <c r="H442" i="51" s="1"/>
  <c r="F364" i="51"/>
  <c r="H446" i="51"/>
  <c r="G21" i="51" s="1"/>
  <c r="H21" i="51" s="1"/>
  <c r="G322" i="51"/>
  <c r="H470" i="51"/>
  <c r="H322" i="51"/>
  <c r="I244" i="51"/>
  <c r="H457" i="51"/>
  <c r="G285" i="51"/>
  <c r="G137" i="51"/>
  <c r="H348" i="51"/>
  <c r="I349" i="51" s="1"/>
  <c r="I342" i="51"/>
  <c r="F366" i="51"/>
  <c r="H448" i="51"/>
  <c r="I240" i="51"/>
  <c r="G334" i="51"/>
  <c r="H334" i="51"/>
  <c r="H482" i="51"/>
  <c r="H481" i="51"/>
  <c r="G333" i="51"/>
  <c r="H333" i="51"/>
  <c r="F57" i="51"/>
  <c r="F58" i="51" s="1"/>
  <c r="F73" i="51"/>
  <c r="G74" i="51" s="1"/>
  <c r="G14" i="51" s="1"/>
  <c r="H14" i="51" s="1"/>
  <c r="H436" i="51"/>
  <c r="G346" i="51"/>
  <c r="H486" i="51"/>
  <c r="H346" i="51"/>
  <c r="I421" i="51"/>
  <c r="F371" i="51"/>
  <c r="G175" i="51"/>
  <c r="G247" i="51"/>
  <c r="F395" i="51"/>
  <c r="F69" i="51"/>
  <c r="H167" i="51" s="1"/>
  <c r="F45" i="51"/>
  <c r="F46" i="51" s="1"/>
  <c r="H453" i="51"/>
  <c r="G273" i="51"/>
  <c r="G297" i="51"/>
  <c r="H461" i="51"/>
  <c r="F68" i="51"/>
  <c r="F41" i="51"/>
  <c r="F42" i="51" s="1"/>
  <c r="F384" i="51"/>
  <c r="G212" i="51"/>
  <c r="G262" i="51"/>
  <c r="F392" i="51"/>
  <c r="H236" i="51"/>
  <c r="G236" i="51"/>
  <c r="F372" i="51"/>
  <c r="G176" i="51"/>
  <c r="F368" i="51"/>
  <c r="H172" i="51"/>
  <c r="G172" i="51"/>
  <c r="I341" i="51"/>
  <c r="F375" i="51"/>
  <c r="G187" i="51"/>
  <c r="H198" i="51"/>
  <c r="F378" i="51"/>
  <c r="H378" i="51" s="1"/>
  <c r="H450" i="51"/>
  <c r="F379" i="51"/>
  <c r="G199" i="51"/>
  <c r="H456" i="51"/>
  <c r="G345" i="51"/>
  <c r="H485" i="51"/>
  <c r="F383" i="51"/>
  <c r="G211" i="51"/>
  <c r="H332" i="51"/>
  <c r="H480" i="51"/>
  <c r="F396" i="51"/>
  <c r="F374" i="51"/>
  <c r="H254" i="51"/>
  <c r="H352" i="51"/>
  <c r="I353" i="51" s="1"/>
  <c r="F391" i="51"/>
  <c r="H235" i="51"/>
  <c r="G235" i="51"/>
  <c r="F380" i="51"/>
  <c r="H200" i="51"/>
  <c r="G200" i="51"/>
  <c r="I418" i="51"/>
  <c r="H466" i="51"/>
  <c r="G310" i="51"/>
  <c r="I426" i="51"/>
  <c r="G298" i="51"/>
  <c r="H462" i="51"/>
  <c r="H298" i="51"/>
  <c r="F376" i="51"/>
  <c r="G188" i="51"/>
  <c r="F76" i="51"/>
  <c r="H178" i="51"/>
  <c r="I179" i="51" s="1"/>
  <c r="H276" i="51"/>
  <c r="H465" i="51"/>
  <c r="G309" i="51"/>
  <c r="H309" i="51"/>
  <c r="F387" i="51"/>
  <c r="G223" i="51"/>
  <c r="H460" i="51"/>
  <c r="H296" i="51"/>
  <c r="F162" i="51"/>
  <c r="F362" i="51"/>
  <c r="H444" i="51"/>
  <c r="F386" i="51"/>
  <c r="H386" i="51" s="1"/>
  <c r="H222" i="51"/>
  <c r="G129" i="51"/>
  <c r="F125" i="51"/>
  <c r="G125" i="51" s="1"/>
  <c r="G153" i="51"/>
  <c r="F382" i="51"/>
  <c r="H382" i="51" s="1"/>
  <c r="H210" i="51"/>
  <c r="F149" i="51"/>
  <c r="I329" i="51"/>
  <c r="H224" i="51"/>
  <c r="F388" i="51"/>
  <c r="G224" i="51"/>
  <c r="G321" i="51"/>
  <c r="H469" i="51"/>
  <c r="F394" i="51"/>
  <c r="H234" i="51"/>
  <c r="F390" i="51"/>
  <c r="H390" i="51" s="1"/>
  <c r="G81" i="51"/>
  <c r="I430" i="51"/>
  <c r="G286" i="51"/>
  <c r="H458" i="51"/>
  <c r="G274" i="51"/>
  <c r="H454" i="51"/>
  <c r="I350" i="51"/>
  <c r="F53" i="51"/>
  <c r="F54" i="51" s="1"/>
  <c r="F72" i="51"/>
  <c r="H170" i="51" s="1"/>
  <c r="F49" i="51"/>
  <c r="F50" i="51" s="1"/>
  <c r="F70" i="51"/>
  <c r="I422" i="51"/>
  <c r="F363" i="51"/>
  <c r="H445" i="51"/>
  <c r="F163" i="51"/>
  <c r="G167" i="51"/>
  <c r="H428" i="51"/>
  <c r="I429" i="51" s="1"/>
  <c r="H320" i="51"/>
  <c r="H468" i="51"/>
  <c r="I413" i="51"/>
  <c r="I354" i="51"/>
  <c r="I232" i="51"/>
  <c r="G24" i="51" s="1"/>
  <c r="H24" i="51" s="1"/>
  <c r="I474" i="51"/>
  <c r="G158" i="51"/>
  <c r="I330" i="51"/>
  <c r="G26" i="51" s="1"/>
  <c r="H26" i="51" s="1"/>
  <c r="I281" i="51" l="1"/>
  <c r="I453" i="51"/>
  <c r="I192" i="51"/>
  <c r="I191" i="51"/>
  <c r="H211" i="51"/>
  <c r="I211" i="51" s="1"/>
  <c r="H188" i="51"/>
  <c r="G90" i="51"/>
  <c r="H374" i="51"/>
  <c r="H186" i="51"/>
  <c r="H187" i="51"/>
  <c r="G89" i="51"/>
  <c r="H285" i="51"/>
  <c r="I286" i="51" s="1"/>
  <c r="I196" i="51"/>
  <c r="I318" i="51"/>
  <c r="I317" i="51"/>
  <c r="H297" i="51"/>
  <c r="I298" i="51" s="1"/>
  <c r="I313" i="51"/>
  <c r="H199" i="51"/>
  <c r="I199" i="51" s="1"/>
  <c r="I216" i="51"/>
  <c r="I204" i="51"/>
  <c r="G102" i="51"/>
  <c r="I302" i="51"/>
  <c r="I278" i="51"/>
  <c r="I208" i="51"/>
  <c r="G114" i="51"/>
  <c r="H212" i="51"/>
  <c r="H273" i="51"/>
  <c r="G77" i="51"/>
  <c r="I282" i="51"/>
  <c r="G78" i="51"/>
  <c r="H274" i="51"/>
  <c r="I277" i="51"/>
  <c r="I301" i="51"/>
  <c r="G149" i="51"/>
  <c r="H394" i="51"/>
  <c r="I203" i="51"/>
  <c r="H246" i="51"/>
  <c r="I449" i="51"/>
  <c r="I326" i="51"/>
  <c r="G25" i="51" s="1"/>
  <c r="H25" i="51" s="1"/>
  <c r="I465" i="51"/>
  <c r="I462" i="51"/>
  <c r="I458" i="51"/>
  <c r="I450" i="51"/>
  <c r="G22" i="51"/>
  <c r="H22" i="51" s="1"/>
  <c r="I469" i="51"/>
  <c r="I445" i="51"/>
  <c r="I334" i="51"/>
  <c r="I486" i="51"/>
  <c r="I485" i="51"/>
  <c r="I228" i="51"/>
  <c r="G23" i="51" s="1"/>
  <c r="H23" i="51" s="1"/>
  <c r="I176" i="51"/>
  <c r="I309" i="51"/>
  <c r="G380" i="51"/>
  <c r="H380" i="51"/>
  <c r="G375" i="51"/>
  <c r="H375" i="51"/>
  <c r="H223" i="51"/>
  <c r="I223" i="51" s="1"/>
  <c r="G69" i="51"/>
  <c r="H265" i="51"/>
  <c r="F65" i="51"/>
  <c r="H163" i="51" s="1"/>
  <c r="H401" i="51"/>
  <c r="I235" i="51"/>
  <c r="H384" i="51"/>
  <c r="G384" i="51"/>
  <c r="H395" i="51"/>
  <c r="G395" i="51"/>
  <c r="I457" i="51"/>
  <c r="G391" i="51"/>
  <c r="H391" i="51"/>
  <c r="I391" i="51" s="1"/>
  <c r="G368" i="51"/>
  <c r="H368" i="51"/>
  <c r="G388" i="51"/>
  <c r="H388" i="51"/>
  <c r="G70" i="51"/>
  <c r="G13" i="51" s="1"/>
  <c r="H13" i="51" s="1"/>
  <c r="F66" i="51"/>
  <c r="H164" i="51" s="1"/>
  <c r="H266" i="51"/>
  <c r="H402" i="51"/>
  <c r="I310" i="51"/>
  <c r="H379" i="51"/>
  <c r="I379" i="51" s="1"/>
  <c r="G379" i="51"/>
  <c r="H247" i="51"/>
  <c r="G73" i="51"/>
  <c r="H435" i="51"/>
  <c r="H269" i="51"/>
  <c r="G367" i="51"/>
  <c r="H367" i="51"/>
  <c r="F64" i="51"/>
  <c r="H260" i="51" s="1"/>
  <c r="H264" i="51"/>
  <c r="H400" i="51"/>
  <c r="I470" i="51"/>
  <c r="H171" i="51"/>
  <c r="I171" i="51" s="1"/>
  <c r="G363" i="51"/>
  <c r="H363" i="51"/>
  <c r="H362" i="51"/>
  <c r="I466" i="51"/>
  <c r="G383" i="51"/>
  <c r="H383" i="51"/>
  <c r="I383" i="51" s="1"/>
  <c r="G372" i="51"/>
  <c r="H372" i="51"/>
  <c r="I461" i="51"/>
  <c r="I333" i="51"/>
  <c r="H366" i="51"/>
  <c r="F359" i="51"/>
  <c r="G163" i="51"/>
  <c r="H441" i="51"/>
  <c r="I442" i="51" s="1"/>
  <c r="F358" i="51"/>
  <c r="H440" i="51"/>
  <c r="H272" i="51"/>
  <c r="H174" i="51"/>
  <c r="I175" i="51" s="1"/>
  <c r="H370" i="51"/>
  <c r="G371" i="51"/>
  <c r="H371" i="51"/>
  <c r="I446" i="51"/>
  <c r="G387" i="51"/>
  <c r="H387" i="51"/>
  <c r="I387" i="51" s="1"/>
  <c r="I236" i="51"/>
  <c r="I481" i="51"/>
  <c r="G126" i="51"/>
  <c r="H168" i="51"/>
  <c r="I168" i="51" s="1"/>
  <c r="G15" i="51" s="1"/>
  <c r="H15" i="51" s="1"/>
  <c r="I255" i="51"/>
  <c r="H268" i="51"/>
  <c r="H434" i="51"/>
  <c r="H166" i="51"/>
  <c r="I167" i="51" s="1"/>
  <c r="I454" i="51"/>
  <c r="H321" i="51"/>
  <c r="I321" i="51" s="1"/>
  <c r="G376" i="51"/>
  <c r="H376" i="51"/>
  <c r="H345" i="51"/>
  <c r="I345" i="51" s="1"/>
  <c r="G392" i="51"/>
  <c r="H392" i="51"/>
  <c r="G150" i="51"/>
  <c r="G364" i="51"/>
  <c r="H364" i="51"/>
  <c r="G396" i="51"/>
  <c r="H396" i="51"/>
  <c r="I482" i="51"/>
  <c r="G164" i="51"/>
  <c r="F360" i="51"/>
  <c r="I212" i="51" l="1"/>
  <c r="I187" i="51"/>
  <c r="I285" i="51"/>
  <c r="I188" i="51"/>
  <c r="I375" i="51"/>
  <c r="I297" i="51"/>
  <c r="I200" i="51"/>
  <c r="I273" i="51"/>
  <c r="I274" i="51"/>
  <c r="I395" i="51"/>
  <c r="I396" i="51"/>
  <c r="I346" i="51"/>
  <c r="I265" i="51"/>
  <c r="I363" i="51"/>
  <c r="I364" i="51"/>
  <c r="G12" i="51"/>
  <c r="H12" i="51" s="1"/>
  <c r="G32" i="51"/>
  <c r="H32" i="51" s="1"/>
  <c r="G30" i="51"/>
  <c r="H30" i="51" s="1"/>
  <c r="G31" i="51"/>
  <c r="H31" i="51" s="1"/>
  <c r="G29" i="51"/>
  <c r="H29" i="51" s="1"/>
  <c r="I392" i="51"/>
  <c r="I164" i="51"/>
  <c r="I224" i="51"/>
  <c r="I266" i="51"/>
  <c r="G17" i="51" s="1"/>
  <c r="H17" i="51" s="1"/>
  <c r="I322" i="51"/>
  <c r="I388" i="51"/>
  <c r="I368" i="51"/>
  <c r="I384" i="51"/>
  <c r="I376" i="51"/>
  <c r="G359" i="51"/>
  <c r="H359" i="51"/>
  <c r="I371" i="51"/>
  <c r="I247" i="51"/>
  <c r="I248" i="51"/>
  <c r="I401" i="51"/>
  <c r="G65" i="51"/>
  <c r="H261" i="51"/>
  <c r="I261" i="51" s="1"/>
  <c r="I372" i="51"/>
  <c r="I402" i="51"/>
  <c r="G19" i="51" s="1"/>
  <c r="H19" i="51" s="1"/>
  <c r="H360" i="51"/>
  <c r="G360" i="51"/>
  <c r="I367" i="51"/>
  <c r="G66" i="51"/>
  <c r="H262" i="51"/>
  <c r="H162" i="51"/>
  <c r="I163" i="51" s="1"/>
  <c r="H358" i="51"/>
  <c r="I441" i="51"/>
  <c r="I269" i="51"/>
  <c r="I270" i="51"/>
  <c r="G18" i="51" s="1"/>
  <c r="H18" i="51" s="1"/>
  <c r="I172" i="51"/>
  <c r="G16" i="51" s="1"/>
  <c r="H16" i="51" s="1"/>
  <c r="I380" i="51"/>
  <c r="I435" i="51"/>
  <c r="I436" i="51"/>
  <c r="G20" i="51" s="1"/>
  <c r="H20" i="51" s="1"/>
  <c r="I360" i="51" l="1"/>
  <c r="I262" i="51"/>
  <c r="I359" i="51"/>
</calcChain>
</file>

<file path=xl/sharedStrings.xml><?xml version="1.0" encoding="utf-8"?>
<sst xmlns="http://schemas.openxmlformats.org/spreadsheetml/2006/main" count="15013" uniqueCount="249">
  <si>
    <t>Data Submission Workbook</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</si>
  <si>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</si>
  <si>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</si>
  <si>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Required Submitters and Submission Instructions</t>
  </si>
  <si>
    <t>Aetna: Aetna Health, Inc. and Aetna Life Insurance Company</t>
  </si>
  <si>
    <t>BCBSMA: Blue Cross and Blue Shield of Massachusetts, Inc. and Blue Cross and Blue Shield of Massachusetts HMO Blue, Inc.</t>
  </si>
  <si>
    <t>Cigna: CIGNA Health and Life Insurance Company</t>
  </si>
  <si>
    <t>HPHC: Harvard Pilgrim Health Care, Inc.; HPHC Insurance Company, Inc.; and Health Plans, Inc.</t>
  </si>
  <si>
    <t>HNE: Health New England, Inc.</t>
  </si>
  <si>
    <t>Tufts: Tufts Associated Health Maintenance Organization, Inc. and Tufts Insurance Company</t>
  </si>
  <si>
    <t>THPP: Tufts Health Public Plans, Inc.</t>
  </si>
  <si>
    <t>UniCare: UniCare Life &amp; Health Insurance Company</t>
  </si>
  <si>
    <t>United: UnitedHealthcare Insurance Company</t>
  </si>
  <si>
    <t xml:space="preserve">Payers are responsible for notifying CHIA of additional legal entities not listed here that may meet filing requirements. </t>
  </si>
  <si>
    <t>Specification &amp; Overview</t>
  </si>
  <si>
    <t>Naming Conventions for ICC Premiums Workbooks</t>
  </si>
  <si>
    <t>Please name the file in the following format:</t>
  </si>
  <si>
    <t>Carrier</t>
  </si>
  <si>
    <t>Carrier Designator</t>
  </si>
  <si>
    <t>Aetna Health, Inc.</t>
  </si>
  <si>
    <t>AHI</t>
  </si>
  <si>
    <t>Aetna Life Insurance Company</t>
  </si>
  <si>
    <t>ALIC</t>
  </si>
  <si>
    <t>Blue Cross and Blue Shield of Massachusetts, Inc.</t>
  </si>
  <si>
    <t>BCBSMA</t>
  </si>
  <si>
    <t>Blue Cross and Blue Shield of Massachusetts HMO Blue, Inc.</t>
  </si>
  <si>
    <t>BCBSMAHMO</t>
  </si>
  <si>
    <t>CIGNA Health and Life Insurance Company</t>
  </si>
  <si>
    <t>CHLIC</t>
  </si>
  <si>
    <t>Harvard Pilgrim Health Care, Inc.</t>
  </si>
  <si>
    <t>HPHC</t>
  </si>
  <si>
    <t>Harvard Pilgrim Insurance Company</t>
  </si>
  <si>
    <t>HPiC</t>
  </si>
  <si>
    <t>Health Plans, Inc.</t>
  </si>
  <si>
    <t>HPI</t>
  </si>
  <si>
    <t>Health New England, Inc.</t>
  </si>
  <si>
    <t>HNE</t>
  </si>
  <si>
    <t>Tufts Associated Health Maintenance Organization, Inc.</t>
  </si>
  <si>
    <t>TAHMO</t>
  </si>
  <si>
    <t>Tufts Insurance Company</t>
  </si>
  <si>
    <t>TICO</t>
  </si>
  <si>
    <t>Tufts Health Public Plans, Inc.</t>
  </si>
  <si>
    <t>THPP</t>
  </si>
  <si>
    <t>UniCare Life &amp; Health Insurance Company</t>
  </si>
  <si>
    <t>UniCare</t>
  </si>
  <si>
    <t>UnitedHealthcare Insurance Company</t>
  </si>
  <si>
    <t>United</t>
  </si>
  <si>
    <t>Note:</t>
  </si>
  <si>
    <t>A.  Payer Verification</t>
  </si>
  <si>
    <t>Validation Area</t>
  </si>
  <si>
    <t>Threshold</t>
  </si>
  <si>
    <t>Submission Manual and FAQs available at:  http://www.chiamass.gov/information-for-data-submitters-premiums-data/</t>
  </si>
  <si>
    <t>Membership Difference</t>
  </si>
  <si>
    <t>% Membership Difference</t>
  </si>
  <si>
    <t>Claims PMPM Threshold</t>
  </si>
  <si>
    <t>Legal Entity:</t>
  </si>
  <si>
    <t>[Input Required]</t>
  </si>
  <si>
    <t>I verify that the information in this workbook is accurate.</t>
  </si>
  <si>
    <t>Premium PMPM Threshold</t>
  </si>
  <si>
    <t>Contact Name:</t>
  </si>
  <si>
    <t>BNCO Upper Limit</t>
  </si>
  <si>
    <t>Contact Email:</t>
  </si>
  <si>
    <t>BNCO Lower Limit</t>
  </si>
  <si>
    <t>Incurred To Allowed Ratio Upper Limit</t>
  </si>
  <si>
    <t>Please review the automated data validation checks below. Checks are based on input from Tabs B1-B4 and E1-E2. Use the Auto-Calculated Totals section at the bottom of this worksheet to locate data issues related to a failed check. Please address all failed checks prior to submission by either resolving the data issue(s) or providing a detailed explanation in the space to the right.</t>
  </si>
  <si>
    <t>Incurred To Allowed Ratio Lower Limit</t>
  </si>
  <si>
    <t>Data Validation Check</t>
  </si>
  <si>
    <t>Result</t>
  </si>
  <si>
    <t>Description of Failed Validation</t>
  </si>
  <si>
    <t>Explanation for Unresolved Failed Validation Checks</t>
  </si>
  <si>
    <t>1. Member Month Consistency</t>
  </si>
  <si>
    <t>2. Fully-Insured Member Month Change from Prior Year</t>
  </si>
  <si>
    <t>3. Self-Insured Member Month Change from Prior Year</t>
  </si>
  <si>
    <t>4. Fully-Insured Allowed Claims PMPM</t>
  </si>
  <si>
    <t>5. Self-Insured Allowed Claims PMPM</t>
  </si>
  <si>
    <t>6. Fully-Insured Incurred Claims PMPM</t>
  </si>
  <si>
    <t>7. Self-Insured Incurred Claims PMPM</t>
  </si>
  <si>
    <t>8. Fully-Insured Premium PMPM</t>
  </si>
  <si>
    <t>9. Self-Insured Premium Equivalent PMPM</t>
  </si>
  <si>
    <t>Auto-Calculated Totals</t>
  </si>
  <si>
    <t>Total</t>
  </si>
  <si>
    <t>PMPM or Percentage</t>
  </si>
  <si>
    <t>FundingType</t>
  </si>
  <si>
    <t>Year</t>
  </si>
  <si>
    <t>Product Type</t>
  </si>
  <si>
    <t>Benefit Design Type</t>
  </si>
  <si>
    <t>Data</t>
  </si>
  <si>
    <t>Aggregate</t>
  </si>
  <si>
    <t>Change 
(%, Prev Yr)</t>
  </si>
  <si>
    <t>$/%</t>
  </si>
  <si>
    <t>Membership</t>
  </si>
  <si>
    <t>Fully-Insured</t>
  </si>
  <si>
    <t>All</t>
  </si>
  <si>
    <t>Autocalculated</t>
  </si>
  <si>
    <t>Source:  Worksheet B3 (Membership by Age and Gender)</t>
  </si>
  <si>
    <t>Source:  Worksheet B1 (Membership by 3-Digit Zip)</t>
  </si>
  <si>
    <t>Difference?</t>
  </si>
  <si>
    <t>Self-Insured</t>
  </si>
  <si>
    <t>Source:  Worksheet B4 (Membership by Age and Gender)</t>
  </si>
  <si>
    <t>Source:  Worksheet B2 (Membership by 3-Digit Zip)</t>
  </si>
  <si>
    <t>HMO</t>
  </si>
  <si>
    <t>PPO</t>
  </si>
  <si>
    <t>POS</t>
  </si>
  <si>
    <t>Other</t>
  </si>
  <si>
    <t>HDHP</t>
  </si>
  <si>
    <t>Tiered</t>
  </si>
  <si>
    <t>Limited</t>
  </si>
  <si>
    <t>[Accurate/ Not Accurate]</t>
  </si>
  <si>
    <t>Allowed Claims</t>
  </si>
  <si>
    <t>Incurred Claims</t>
  </si>
  <si>
    <t>Cost-Sharing (Allowed Claims - Incurred Claims)</t>
  </si>
  <si>
    <t>Fully-Insured Premiums</t>
  </si>
  <si>
    <t>Self-Insured Premium Equivalents</t>
  </si>
  <si>
    <t>Incurred to Allowed Ratio</t>
  </si>
  <si>
    <t>B1.  Member Months by Geography:  Fully-Insured</t>
  </si>
  <si>
    <t>Individual Purchasers</t>
  </si>
  <si>
    <t>Student Health</t>
  </si>
  <si>
    <t>Employer-Sponsored Plans</t>
  </si>
  <si>
    <t>Government Employee Plans</t>
  </si>
  <si>
    <t>3-Digit Zip</t>
  </si>
  <si>
    <t>No Subsidy/ Unknown</t>
  </si>
  <si>
    <t>APTC Subsidy Only</t>
  </si>
  <si>
    <t>ConnectorCare</t>
  </si>
  <si>
    <t>Small Group</t>
  </si>
  <si>
    <t>Mid-Size Group</t>
  </si>
  <si>
    <t>Large Group</t>
  </si>
  <si>
    <t>Jumbo Group</t>
  </si>
  <si>
    <t>MA GIC</t>
  </si>
  <si>
    <t>010</t>
  </si>
  <si>
    <t>011</t>
  </si>
  <si>
    <t>012</t>
  </si>
  <si>
    <t>013</t>
  </si>
  <si>
    <t>014</t>
  </si>
  <si>
    <t>015</t>
  </si>
  <si>
    <t>016</t>
  </si>
  <si>
    <t>017</t>
  </si>
  <si>
    <t>018</t>
  </si>
  <si>
    <t>019</t>
  </si>
  <si>
    <t>020</t>
  </si>
  <si>
    <t>021</t>
  </si>
  <si>
    <t>022</t>
  </si>
  <si>
    <t>023</t>
  </si>
  <si>
    <t>024</t>
  </si>
  <si>
    <t>025</t>
  </si>
  <si>
    <t>026</t>
  </si>
  <si>
    <t>027</t>
  </si>
  <si>
    <t>Input Required</t>
  </si>
  <si>
    <t>B2.  Member Months by Geography:  Self-Insured</t>
  </si>
  <si>
    <t>B3.  Member Months by Gender &amp; Age Group:  Fully-Insured</t>
  </si>
  <si>
    <t>Sex</t>
  </si>
  <si>
    <t>Age Group</t>
  </si>
  <si>
    <t>Male</t>
  </si>
  <si>
    <t>0-4</t>
  </si>
  <si>
    <t>5-9</t>
  </si>
  <si>
    <t>10-14</t>
  </si>
  <si>
    <t>15-19</t>
  </si>
  <si>
    <t>20-24</t>
  </si>
  <si>
    <t>25-29</t>
  </si>
  <si>
    <t>30-34</t>
  </si>
  <si>
    <t>35-39</t>
  </si>
  <si>
    <t>40-44</t>
  </si>
  <si>
    <t>45-49</t>
  </si>
  <si>
    <t>50-54</t>
  </si>
  <si>
    <t>55-59</t>
  </si>
  <si>
    <t>60-64</t>
  </si>
  <si>
    <t>65+</t>
  </si>
  <si>
    <t>Female</t>
  </si>
  <si>
    <t>B4.  Member Months by Gender &amp; Age Group:  Self-Insured</t>
  </si>
  <si>
    <t>C.  Member Months by Cost-Sharing Limits</t>
  </si>
  <si>
    <t>Please report Member Months according to in-network plan benefits for an individual (single) policy. For complete definitions of Deductible and Out-of-Pocket Maximum, refer to the Data Submission Manual.</t>
  </si>
  <si>
    <t>Cost-Sharing Type</t>
  </si>
  <si>
    <t>Range</t>
  </si>
  <si>
    <t>Member Months</t>
  </si>
  <si>
    <t>Deductible</t>
  </si>
  <si>
    <t>Out-of-Pocket Maximum</t>
  </si>
  <si>
    <t>No Deductible</t>
  </si>
  <si>
    <t>$1 - $999</t>
  </si>
  <si>
    <t>$1,000 - $2,499</t>
  </si>
  <si>
    <t>$2,500 - $4,999</t>
  </si>
  <si>
    <t>$5,000 or greater</t>
  </si>
  <si>
    <t>Less than $2,000</t>
  </si>
  <si>
    <t>$2,000 - $4,999</t>
  </si>
  <si>
    <t>$5,000 - $9,999</t>
  </si>
  <si>
    <t>$10,000 or greater</t>
  </si>
  <si>
    <t>D.  Filler</t>
  </si>
  <si>
    <t>This tab was left intentionally blank. Do not populate with any data.</t>
  </si>
  <si>
    <t>E1.  Financials:  Fully-Insured</t>
  </si>
  <si>
    <t>Financial Totals</t>
  </si>
  <si>
    <t>Earned Premiums (incl. APTC, excl. MLR Rebates)</t>
  </si>
  <si>
    <t>MLR Rebates</t>
  </si>
  <si>
    <t>Benefits Not Carved Out (%)</t>
  </si>
  <si>
    <t>Risk Adjustment Transfer Amts</t>
  </si>
  <si>
    <t>Federal Transitional Reinsurance Amts</t>
  </si>
  <si>
    <t>Risk Corridor Amts</t>
  </si>
  <si>
    <t>Advance Premium Tax Credit Amts</t>
  </si>
  <si>
    <t>Cost-Sharing Reduction Amts</t>
  </si>
  <si>
    <t>No Input</t>
  </si>
  <si>
    <t>E2.  Financials:  Self-Insured</t>
  </si>
  <si>
    <t>Premium Equivalents</t>
  </si>
  <si>
    <t>Administrative Service Fees</t>
  </si>
  <si>
    <t>F.  Filler</t>
  </si>
  <si>
    <t>G.  Reconciliation</t>
  </si>
  <si>
    <t xml:space="preserve">Each year, payers report on portions of their membership and finances to various federal and state agencies. To ensure consistency with CHIA's reporting, please review your payer's submissions for the requests listed below. Should reported aggregate or PMPM results differ (membership, premiums, claims) beyond a reasonable margin of error (i.e. accounting for specification and timing differences), please record the reasons why below. Within the Merged Market (individual and small group), payers should compare Supplemental Health Care Exhibit earned premiums (“Health premiums earned”) to those reported in this Annual Premiums Data Request submission. </t>
  </si>
  <si>
    <t>Observed Difference</t>
  </si>
  <si>
    <t>Explanation</t>
  </si>
  <si>
    <t>Fully-Insured Benefits Not Carved Out (BNCO) Check</t>
  </si>
  <si>
    <t>This tab is provided for validation purposes only. No input required on this tab.</t>
  </si>
  <si>
    <t>Red cells with a "1" in the table below indicate that Benefits Not Carved Out (BNCO) values have been left blank or are outside the accepted range of 60%-100% for the corresponding population.</t>
  </si>
  <si>
    <t>Please correct invalid values or provide an explanation on Tab A.</t>
  </si>
  <si>
    <t>Benefits Not Carved Out Check</t>
  </si>
  <si>
    <t>Self-Insured Benefits Not Carved Out (BNCO) Check</t>
  </si>
  <si>
    <t>Fully-Insured Member Month and Financial Data Check</t>
  </si>
  <si>
    <t>Red cells with a "1" in the table below indicate that member month data was reported without financial data (or vice versa) for the corresponding population.</t>
  </si>
  <si>
    <t>Member Month and Financial Data Check</t>
  </si>
  <si>
    <t>Self-Insured Member Month and Financial Data Check</t>
  </si>
  <si>
    <t>Can you please confirm whether the submitted data is gross or net of prescription drug rebates?</t>
  </si>
  <si>
    <t>10. Fully-Insured Incurred to Allowed Claims Ratio</t>
  </si>
  <si>
    <t>11. Self-Insured Incurred to Allowed Claims Ratio</t>
  </si>
  <si>
    <t>12. HDHP Fully-Insured Allowed Claims PMPM</t>
  </si>
  <si>
    <t>13. HDHP Self-Insured Allowed Claims PMPM</t>
  </si>
  <si>
    <t>14. HDHP Fully-Insured Incurred Claims PMPM</t>
  </si>
  <si>
    <t>15. HDHP Self-Insured Incurred Claims PMPM</t>
  </si>
  <si>
    <t>16. HDHP Fully-Insured Incurred to Allowed Claims Ratio</t>
  </si>
  <si>
    <t>17. HDHP Self-Insured Incurred to Allowed Claims Ratio</t>
  </si>
  <si>
    <t>18. Fully-Insured Benefits Not Carved Out (BNCO)</t>
  </si>
  <si>
    <t>19. Self-Insured Benefits Not Carved Out (BNCO)</t>
  </si>
  <si>
    <t>20. Fully-Insured Member Months reported but no financial data (or vice versa)</t>
  </si>
  <si>
    <t>21. Self-Insured Member Months reported but no financial data (or vice versa)</t>
  </si>
  <si>
    <t>Please see the 2024 Data Submission Manual for full specifications.</t>
  </si>
  <si>
    <t>Per 957 CMR 10.00, only payers with at least 50,000 Massachusetts Private Commercial Plan members for the latest quarter, as reported in CHIA’s most recently published Enrollment Trends, are required to submit. For the September 2024 submission, this includes the following payers:</t>
  </si>
  <si>
    <t>2024 Annual Premiums Data Request</t>
  </si>
  <si>
    <t>2024-PremiumsReporting-Carrier Designator-YYYYMMDD.xlsx</t>
  </si>
  <si>
    <t>Mass General Brigham Health Plan, Inc. (formerly AllWays Health Partners, Inc.)</t>
  </si>
  <si>
    <t>MGBHP</t>
  </si>
  <si>
    <t>Mass General Brigham Health Insurance Company (fomerly AllWays Health Partners Insurance Company)</t>
  </si>
  <si>
    <t>WellSense Health Plan, Inc. (formerly Boston Medical Center HealthNet Plan)</t>
  </si>
  <si>
    <t>WellSense</t>
  </si>
  <si>
    <t>MGBHIC</t>
  </si>
  <si>
    <t>MGBHP: Mass General Brigham Health Partners, Inc. (formerly AllWays Health Partners, Inc.) and Mass General Brigham Health Insurance Company (formerly AllWays Health Partners Insurance Company)</t>
  </si>
  <si>
    <t>WellSense: WellSense Health Plan, Inc. (formerly Boston Medical Center HealthNet Plan)</t>
  </si>
  <si>
    <t xml:space="preserve">YYYYMMDD is the 8 digit date that the workbook is being submitted.  YYYY is the 4 digit year, MM is the 2 digit month, and DD is the 2 digit day of the month.  For instance, if data is being submitted on September 11th, 2024 the 8 digit date would be 20240911.  </t>
  </si>
  <si>
    <t>Completed workbook to CHIAData@oliverwyman.com by Wednesday, September 11, 2024.</t>
  </si>
  <si>
    <t>Completed workbook and CMS MLR Annual Reporting Form to CHIAData@oliverwyman.com by Wednesday, September 11, 2024.</t>
  </si>
  <si>
    <r>
      <t xml:space="preserve">The Workbook contains aggregate financial data breakouts by funding type and must be used for data submission.  Payers should also submit a copy of their completed CMS MLR Annual Reporting Form for the 2023 MLR Reporting Year. MLR Forms should be sent to </t>
    </r>
    <r>
      <rPr>
        <sz val="11"/>
        <color rgb="FFFF0000"/>
        <rFont val="Calibri"/>
        <family val="2"/>
        <scheme val="minor"/>
      </rPr>
      <t>CHIAData@oliverwyman.com</t>
    </r>
    <r>
      <rPr>
        <sz val="11"/>
        <color theme="1"/>
        <rFont val="Calibri"/>
        <family val="2"/>
        <scheme val="minor"/>
      </rPr>
      <t xml:space="preserve"> no later than Tuesday, September 3, 2024, and completed workbooks should be sent to </t>
    </r>
    <r>
      <rPr>
        <sz val="11"/>
        <color rgb="FFFF0000"/>
        <rFont val="Calibri"/>
        <family val="2"/>
        <scheme val="minor"/>
      </rPr>
      <t>CHIAData@oliverwyman.com</t>
    </r>
    <r>
      <rPr>
        <sz val="11"/>
        <color theme="1"/>
        <rFont val="Calibri"/>
        <family val="2"/>
        <scheme val="minor"/>
      </rPr>
      <t xml:space="preserve"> no later than Wednesday, September 11, 2024. </t>
    </r>
  </si>
  <si>
    <t>Massachusetts Division of Insurance, Medical Loss Ratio Reporting Form (2021, 2022, 2023)</t>
  </si>
  <si>
    <t>Center for Consumer Information and Insurance Oversight, Medical Loss Ratio Reporting Form (2021, 2022, 2023)</t>
  </si>
  <si>
    <t>National Association of Insurance Commissioners, Supplemental Health Care Exhibit (2021, 2022, 2023)</t>
  </si>
  <si>
    <t>CHIA Annual Premiums Data Request (2021, 2022)</t>
  </si>
  <si>
    <t>Pharmacy Rebates (2021, 2022,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</si>
</sst>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quot;$&quot;#,##0.00"/>
    <numFmt numFmtId="167" formatCode="_(* #,##0_);_(* \(#,##0\);_(* &quot;-&quot;??_);_(@_)"/>
  </numFmts>
  <fonts count="26" x14ac:knownFonts="1">
    <font>
      <sz val="11"/>
      <color theme="1"/>
      <name val="Calibri"/>
      <family val="2"/>
      <scheme val="minor"/>
    </font>
    <font>
      <sz val="11"/>
      <color rgb="FFFF0000"/>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b/>
      <sz val="14"/>
      <color rgb="FFFF0000"/>
      <name val="Calibri"/>
      <family val="2"/>
      <scheme val="minor"/>
    </font>
    <font>
      <sz val="12"/>
      <name val="Calibri"/>
      <family val="2"/>
      <scheme val="minor"/>
    </font>
    <font>
      <sz val="12"/>
      <color theme="1"/>
      <name val="Calibri"/>
      <family val="2"/>
      <scheme val="minor"/>
    </font>
    <font>
      <b/>
      <u/>
      <sz val="11"/>
      <color theme="1"/>
      <name val="Calibri"/>
      <family val="2"/>
      <scheme val="minor"/>
    </font>
    <font>
      <b/>
      <sz val="14"/>
      <color rgb="FF000000"/>
      <name val="Calibri"/>
      <family val="2"/>
      <scheme val="minor"/>
    </font>
    <font>
      <sz val="12"/>
      <color rgb="FFFF0000"/>
      <name val="Calibri"/>
      <family val="2"/>
      <scheme val="minor"/>
    </font>
    <font>
      <b/>
      <sz val="12"/>
      <name val="Calibri"/>
      <family val="2"/>
      <scheme val="minor"/>
    </font>
    <font>
      <b/>
      <sz val="11"/>
      <name val="Calibri"/>
      <family val="2"/>
      <scheme val="minor"/>
    </font>
    <font>
      <b/>
      <sz val="12"/>
      <color rgb="FFFF0000"/>
      <name val="Calibri"/>
      <family val="2"/>
      <scheme val="minor"/>
    </font>
    <font>
      <b/>
      <sz val="14"/>
      <name val="Calibri"/>
      <family val="2"/>
      <scheme val="minor"/>
    </font>
    <font>
      <b/>
      <sz val="11"/>
      <color rgb="FFFF0000"/>
      <name val="Calibri"/>
      <family val="2"/>
      <scheme val="minor"/>
    </font>
    <font>
      <b/>
      <sz val="11"/>
      <color rgb="FFC00000"/>
      <name val="Calibri"/>
      <family val="2"/>
      <scheme val="minor"/>
    </font>
    <font>
      <i/>
      <sz val="11"/>
      <color rgb="FFFF0000"/>
      <name val="Calibri"/>
      <family val="2"/>
      <scheme val="minor"/>
    </font>
    <font>
      <sz val="10"/>
      <color theme="1"/>
      <name val="Calibri"/>
      <family val="2"/>
      <scheme val="minor"/>
    </font>
    <font>
      <b/>
      <sz val="16"/>
      <color rgb="FFFF0000"/>
      <name val="Calibri"/>
      <family val="2"/>
      <scheme val="minor"/>
    </font>
    <font>
      <strike/>
      <sz val="11"/>
      <color theme="1"/>
      <name val="Calibri"/>
      <family val="2"/>
      <scheme val="minor"/>
    </font>
    <font>
      <b/>
      <sz val="12"/>
      <color theme="1"/>
      <name val="Calibri"/>
      <family val="2"/>
      <scheme val="minor"/>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D653"/>
        <bgColor indexed="64"/>
      </patternFill>
    </fill>
    <fill>
      <patternFill patternType="solid">
        <fgColor rgb="FFBCE292"/>
        <bgColor indexed="64"/>
      </patternFill>
    </fill>
    <fill>
      <patternFill patternType="solid">
        <fgColor theme="0" tint="-0.14999847407452621"/>
        <bgColor indexed="64"/>
      </patternFill>
    </fill>
    <fill>
      <patternFill patternType="solid">
        <fgColor rgb="FF69D8FF"/>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4">
    <xf numFmtId="0" fontId="0" fillId="0" borderId="0"/>
    <xf numFmtId="9" fontId="2" fillId="0" borderId="0" applyFont="0" applyFill="0" applyBorder="0" applyAlignment="0" applyProtection="0"/>
    <xf numFmtId="0" fontId="3" fillId="0" borderId="0" applyNumberFormat="0" applyFill="0" applyBorder="0" applyAlignment="0" applyProtection="0"/>
    <xf numFmtId="43" fontId="2" fillId="0" borderId="0" applyFont="0" applyFill="0" applyBorder="0" applyAlignment="0" applyProtection="0"/>
  </cellStyleXfs>
  <cellXfs count="508">
    <xf numFmtId="0" fontId="0" fillId="0" borderId="0" xfId="0"/>
    <xf numFmtId="0" fontId="1" fillId="3" borderId="0" xfId="0" applyFont="1" applyFill="1"/>
    <xf numFmtId="0" fontId="6" fillId="3" borderId="0" xfId="0" applyFont="1" applyFill="1" applyAlignment="1">
      <alignment horizontal="left"/>
    </xf>
    <xf numFmtId="0" fontId="7" fillId="3" borderId="0" xfId="0" applyFont="1" applyFill="1"/>
    <xf numFmtId="0" fontId="8" fillId="3" borderId="0" xfId="0" applyFont="1" applyFill="1" applyAlignment="1">
      <alignment horizontal="left"/>
    </xf>
    <xf numFmtId="0" fontId="0" fillId="3" borderId="0" xfId="0" applyFill="1"/>
    <xf numFmtId="0" fontId="4" fillId="0" borderId="0" xfId="0" applyFont="1" applyAlignment="1">
      <alignment vertical="center"/>
    </xf>
    <xf numFmtId="0" fontId="0" fillId="0" borderId="0" xfId="0" applyAlignment="1">
      <alignment vertical="center"/>
    </xf>
    <xf numFmtId="0" fontId="0" fillId="2" borderId="0" xfId="0" applyFill="1"/>
    <xf numFmtId="3" fontId="0" fillId="3" borderId="0" xfId="0" applyNumberFormat="1" applyFill="1" applyAlignment="1">
      <alignment horizontal="left"/>
    </xf>
    <xf numFmtId="3" fontId="11" fillId="3" borderId="0" xfId="0" applyNumberFormat="1" applyFont="1" applyFill="1" applyAlignment="1">
      <alignment horizontal="center"/>
    </xf>
    <xf numFmtId="3" fontId="11" fillId="3" borderId="0" xfId="0" applyNumberFormat="1" applyFont="1" applyFill="1" applyAlignment="1">
      <alignment horizontal="left"/>
    </xf>
    <xf numFmtId="3" fontId="11" fillId="0" borderId="0" xfId="0" applyNumberFormat="1" applyFont="1" applyAlignment="1">
      <alignment horizontal="center"/>
    </xf>
    <xf numFmtId="3" fontId="11" fillId="2" borderId="0" xfId="0" applyNumberFormat="1" applyFont="1" applyFill="1" applyAlignment="1">
      <alignment horizontal="center"/>
    </xf>
    <xf numFmtId="3" fontId="0" fillId="3" borderId="0" xfId="0" applyNumberFormat="1" applyFill="1" applyAlignment="1">
      <alignment horizontal="center"/>
    </xf>
    <xf numFmtId="3" fontId="0" fillId="0" borderId="0" xfId="0" applyNumberFormat="1" applyAlignment="1">
      <alignment horizontal="center"/>
    </xf>
    <xf numFmtId="3" fontId="0" fillId="2" borderId="0" xfId="0" applyNumberFormat="1" applyFill="1" applyAlignment="1">
      <alignment horizontal="center"/>
    </xf>
    <xf numFmtId="3" fontId="4" fillId="3" borderId="10" xfId="0" applyNumberFormat="1" applyFont="1" applyFill="1" applyBorder="1" applyAlignment="1">
      <alignment vertical="center" wrapText="1"/>
    </xf>
    <xf numFmtId="3" fontId="4" fillId="2" borderId="5" xfId="0" applyNumberFormat="1" applyFont="1" applyFill="1" applyBorder="1" applyAlignment="1">
      <alignment horizontal="center" vertical="center" wrapText="1"/>
    </xf>
    <xf numFmtId="3" fontId="4" fillId="2" borderId="1" xfId="0" applyNumberFormat="1" applyFont="1" applyFill="1" applyBorder="1" applyAlignment="1">
      <alignment horizontal="center" wrapText="1"/>
    </xf>
    <xf numFmtId="3" fontId="4" fillId="3" borderId="0" xfId="0" applyNumberFormat="1" applyFont="1" applyFill="1" applyAlignment="1">
      <alignment horizontal="center" vertical="center"/>
    </xf>
    <xf numFmtId="3" fontId="4" fillId="3" borderId="0" xfId="0" applyNumberFormat="1" applyFont="1" applyFill="1" applyAlignment="1">
      <alignment horizontal="left" vertical="center"/>
    </xf>
    <xf numFmtId="3" fontId="4" fillId="3" borderId="0" xfId="0" applyNumberFormat="1" applyFont="1" applyFill="1" applyAlignment="1">
      <alignment horizontal="center" vertical="center" wrapText="1"/>
    </xf>
    <xf numFmtId="3" fontId="4" fillId="3" borderId="10"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1" fontId="0" fillId="0" borderId="0" xfId="0" applyNumberFormat="1" applyAlignment="1">
      <alignment horizontal="center"/>
    </xf>
    <xf numFmtId="1" fontId="0" fillId="0" borderId="0" xfId="0" applyNumberFormat="1" applyAlignment="1">
      <alignment horizontal="left"/>
    </xf>
    <xf numFmtId="1" fontId="0" fillId="5" borderId="0" xfId="0" applyNumberFormat="1" applyFill="1" applyAlignment="1">
      <alignment horizontal="center"/>
    </xf>
    <xf numFmtId="1" fontId="1" fillId="0" borderId="0" xfId="0" applyNumberFormat="1" applyFont="1" applyAlignment="1">
      <alignment horizontal="center"/>
    </xf>
    <xf numFmtId="165" fontId="0" fillId="6" borderId="0" xfId="1" applyNumberFormat="1" applyFont="1" applyFill="1" applyBorder="1" applyAlignment="1" applyProtection="1">
      <alignment horizontal="center"/>
    </xf>
    <xf numFmtId="165" fontId="0" fillId="2" borderId="2" xfId="1" applyNumberFormat="1" applyFont="1" applyFill="1" applyBorder="1" applyAlignment="1" applyProtection="1">
      <alignment horizontal="center"/>
    </xf>
    <xf numFmtId="165" fontId="0" fillId="2" borderId="0" xfId="1" applyNumberFormat="1" applyFont="1" applyFill="1" applyBorder="1" applyAlignment="1" applyProtection="1">
      <alignment horizontal="center"/>
    </xf>
    <xf numFmtId="1" fontId="0" fillId="7" borderId="0" xfId="0" applyNumberFormat="1" applyFill="1" applyAlignment="1">
      <alignment horizontal="center"/>
    </xf>
    <xf numFmtId="165" fontId="0" fillId="6" borderId="0" xfId="1" applyNumberFormat="1" applyFont="1" applyFill="1" applyBorder="1" applyAlignment="1">
      <alignment horizontal="center"/>
    </xf>
    <xf numFmtId="3" fontId="0" fillId="0" borderId="0" xfId="0" applyNumberFormat="1" applyAlignment="1">
      <alignment horizontal="left"/>
    </xf>
    <xf numFmtId="3" fontId="4" fillId="3" borderId="11" xfId="0" applyNumberFormat="1" applyFont="1" applyFill="1" applyBorder="1" applyAlignment="1">
      <alignment horizontal="center" vertical="center" wrapText="1"/>
    </xf>
    <xf numFmtId="3" fontId="4" fillId="2" borderId="14" xfId="0" applyNumberFormat="1" applyFont="1" applyFill="1" applyBorder="1" applyAlignment="1">
      <alignment horizontal="center" vertical="center" wrapText="1"/>
    </xf>
    <xf numFmtId="3" fontId="4" fillId="2" borderId="13" xfId="0" applyNumberFormat="1" applyFont="1" applyFill="1" applyBorder="1" applyAlignment="1">
      <alignment horizontal="center" vertical="center" wrapText="1"/>
    </xf>
    <xf numFmtId="3" fontId="0" fillId="0" borderId="2" xfId="0" applyNumberFormat="1" applyBorder="1" applyAlignment="1">
      <alignment horizontal="center"/>
    </xf>
    <xf numFmtId="165" fontId="0" fillId="6" borderId="2" xfId="1" applyNumberFormat="1" applyFont="1" applyFill="1" applyBorder="1" applyAlignment="1" applyProtection="1">
      <alignment horizontal="center"/>
    </xf>
    <xf numFmtId="165" fontId="0" fillId="6" borderId="6" xfId="1" applyNumberFormat="1" applyFont="1" applyFill="1" applyBorder="1" applyAlignment="1">
      <alignment horizontal="center"/>
    </xf>
    <xf numFmtId="0" fontId="9" fillId="3" borderId="0" xfId="0" applyFont="1" applyFill="1"/>
    <xf numFmtId="0" fontId="10" fillId="3" borderId="0" xfId="0" applyFont="1" applyFill="1" applyAlignment="1">
      <alignment horizontal="left"/>
    </xf>
    <xf numFmtId="3" fontId="11" fillId="0" borderId="0" xfId="0" applyNumberFormat="1" applyFont="1" applyAlignment="1">
      <alignment horizontal="left"/>
    </xf>
    <xf numFmtId="0" fontId="8" fillId="0" borderId="0" xfId="0" applyFont="1"/>
    <xf numFmtId="0" fontId="9" fillId="0" borderId="0" xfId="0" applyFont="1"/>
    <xf numFmtId="0" fontId="10" fillId="0" borderId="0" xfId="0" applyFont="1"/>
    <xf numFmtId="0" fontId="14" fillId="0" borderId="0" xfId="0" applyFont="1"/>
    <xf numFmtId="0" fontId="4" fillId="3" borderId="0" xfId="0" applyFont="1" applyFill="1"/>
    <xf numFmtId="0" fontId="1" fillId="2" borderId="1" xfId="0" applyFont="1" applyFill="1" applyBorder="1" applyAlignment="1">
      <alignment horizontal="left"/>
    </xf>
    <xf numFmtId="0" fontId="14" fillId="0" borderId="0" xfId="0" applyFont="1" applyProtection="1">
      <protection locked="0"/>
    </xf>
    <xf numFmtId="0" fontId="10" fillId="0" borderId="0" xfId="0" applyFont="1" applyAlignment="1">
      <alignment vertical="center" wrapText="1"/>
    </xf>
    <xf numFmtId="0" fontId="5" fillId="0" borderId="0" xfId="0" applyFont="1"/>
    <xf numFmtId="0" fontId="15" fillId="0" borderId="0" xfId="0" applyFont="1"/>
    <xf numFmtId="0" fontId="0" fillId="0" borderId="0" xfId="0" applyProtection="1">
      <protection locked="0"/>
    </xf>
    <xf numFmtId="0" fontId="15" fillId="8" borderId="1" xfId="0" applyFont="1" applyFill="1" applyBorder="1"/>
    <xf numFmtId="0" fontId="16" fillId="8" borderId="1" xfId="0" applyFont="1" applyFill="1" applyBorder="1"/>
    <xf numFmtId="0" fontId="10" fillId="0" borderId="1" xfId="0" applyFont="1" applyBorder="1" applyProtection="1">
      <protection locked="0"/>
    </xf>
    <xf numFmtId="0" fontId="5" fillId="0" borderId="1" xfId="0" applyFont="1" applyBorder="1" applyAlignment="1" applyProtection="1">
      <alignment wrapText="1"/>
      <protection locked="0"/>
    </xf>
    <xf numFmtId="0" fontId="10" fillId="0" borderId="0" xfId="0" applyFont="1" applyProtection="1">
      <protection locked="0"/>
    </xf>
    <xf numFmtId="0" fontId="5" fillId="0" borderId="0" xfId="0" applyFont="1" applyAlignment="1" applyProtection="1">
      <alignment wrapText="1"/>
      <protection locked="0"/>
    </xf>
    <xf numFmtId="0" fontId="14" fillId="3" borderId="0" xfId="0" applyFont="1" applyFill="1" applyAlignment="1">
      <alignment horizontal="left"/>
    </xf>
    <xf numFmtId="3" fontId="4" fillId="2" borderId="12" xfId="0" applyNumberFormat="1" applyFont="1" applyFill="1" applyBorder="1" applyAlignment="1">
      <alignment horizontal="center" vertical="center" wrapText="1"/>
    </xf>
    <xf numFmtId="3" fontId="0" fillId="0" borderId="13" xfId="0" applyNumberFormat="1" applyBorder="1" applyAlignment="1">
      <alignment horizontal="center"/>
    </xf>
    <xf numFmtId="1" fontId="0" fillId="0" borderId="14" xfId="0" applyNumberFormat="1" applyBorder="1" applyAlignment="1">
      <alignment horizontal="center"/>
    </xf>
    <xf numFmtId="1" fontId="0" fillId="0" borderId="14" xfId="0" applyNumberFormat="1" applyBorder="1" applyAlignment="1">
      <alignment horizontal="left"/>
    </xf>
    <xf numFmtId="1" fontId="0" fillId="4" borderId="14" xfId="0" applyNumberFormat="1" applyFill="1" applyBorder="1" applyAlignment="1">
      <alignment horizontal="center"/>
    </xf>
    <xf numFmtId="164" fontId="0" fillId="6" borderId="12" xfId="0" applyNumberFormat="1" applyFill="1" applyBorder="1" applyAlignment="1">
      <alignment horizontal="center"/>
    </xf>
    <xf numFmtId="164" fontId="0" fillId="2" borderId="5" xfId="0" applyNumberFormat="1" applyFill="1" applyBorder="1" applyAlignment="1">
      <alignment horizontal="center"/>
    </xf>
    <xf numFmtId="164" fontId="0" fillId="2" borderId="12" xfId="0" applyNumberFormat="1" applyFill="1" applyBorder="1" applyAlignment="1">
      <alignment horizontal="center"/>
    </xf>
    <xf numFmtId="1" fontId="0" fillId="4" borderId="0" xfId="0" applyNumberFormat="1" applyFill="1" applyAlignment="1">
      <alignment horizontal="center"/>
    </xf>
    <xf numFmtId="165" fontId="0" fillId="2" borderId="6" xfId="1" applyNumberFormat="1" applyFont="1" applyFill="1" applyBorder="1" applyAlignment="1" applyProtection="1">
      <alignment horizontal="center"/>
    </xf>
    <xf numFmtId="165" fontId="0" fillId="2" borderId="10" xfId="1" applyNumberFormat="1" applyFont="1" applyFill="1" applyBorder="1" applyAlignment="1" applyProtection="1">
      <alignment horizontal="center"/>
    </xf>
    <xf numFmtId="165" fontId="0" fillId="6" borderId="10" xfId="1" applyNumberFormat="1" applyFont="1" applyFill="1" applyBorder="1" applyAlignment="1" applyProtection="1">
      <alignment horizontal="center"/>
    </xf>
    <xf numFmtId="165" fontId="0" fillId="6" borderId="6" xfId="1" applyNumberFormat="1" applyFont="1" applyFill="1" applyBorder="1" applyAlignment="1" applyProtection="1">
      <alignment horizontal="center"/>
    </xf>
    <xf numFmtId="164" fontId="0" fillId="6" borderId="2" xfId="0" applyNumberFormat="1" applyFill="1" applyBorder="1" applyAlignment="1">
      <alignment horizontal="center"/>
    </xf>
    <xf numFmtId="164" fontId="0" fillId="2" borderId="6" xfId="0" applyNumberFormat="1" applyFill="1" applyBorder="1" applyAlignment="1">
      <alignment horizontal="center"/>
    </xf>
    <xf numFmtId="164" fontId="0" fillId="2" borderId="10" xfId="0" applyNumberFormat="1" applyFill="1" applyBorder="1" applyAlignment="1">
      <alignment horizontal="center"/>
    </xf>
    <xf numFmtId="164" fontId="0" fillId="6" borderId="10" xfId="0" applyNumberFormat="1" applyFill="1" applyBorder="1" applyAlignment="1">
      <alignment horizontal="center"/>
    </xf>
    <xf numFmtId="164" fontId="0" fillId="6" borderId="6" xfId="0" applyNumberFormat="1" applyFill="1" applyBorder="1" applyAlignment="1">
      <alignment horizontal="center"/>
    </xf>
    <xf numFmtId="164" fontId="0" fillId="6" borderId="2" xfId="1" applyNumberFormat="1" applyFont="1" applyFill="1" applyBorder="1" applyAlignment="1" applyProtection="1">
      <alignment horizontal="center"/>
    </xf>
    <xf numFmtId="3" fontId="0" fillId="0" borderId="3" xfId="0" applyNumberFormat="1" applyBorder="1" applyAlignment="1">
      <alignment horizontal="center"/>
    </xf>
    <xf numFmtId="1" fontId="0" fillId="0" borderId="4" xfId="0" applyNumberFormat="1" applyBorder="1" applyAlignment="1">
      <alignment horizontal="center"/>
    </xf>
    <xf numFmtId="1" fontId="0" fillId="0" borderId="4" xfId="0" applyNumberFormat="1" applyBorder="1" applyAlignment="1">
      <alignment horizontal="left"/>
    </xf>
    <xf numFmtId="1" fontId="0" fillId="4" borderId="4" xfId="0" applyNumberFormat="1" applyFill="1" applyBorder="1" applyAlignment="1">
      <alignment horizontal="center"/>
    </xf>
    <xf numFmtId="164" fontId="0" fillId="6" borderId="3" xfId="0" applyNumberFormat="1" applyFill="1" applyBorder="1" applyAlignment="1">
      <alignment horizontal="center"/>
    </xf>
    <xf numFmtId="164" fontId="0" fillId="2" borderId="7" xfId="0" applyNumberFormat="1" applyFill="1" applyBorder="1" applyAlignment="1">
      <alignment horizontal="center"/>
    </xf>
    <xf numFmtId="164" fontId="0" fillId="2" borderId="11" xfId="0" applyNumberFormat="1" applyFill="1" applyBorder="1" applyAlignment="1">
      <alignment horizontal="center"/>
    </xf>
    <xf numFmtId="165" fontId="0" fillId="0" borderId="10" xfId="1" applyNumberFormat="1" applyFont="1" applyFill="1" applyBorder="1" applyAlignment="1" applyProtection="1">
      <alignment horizontal="center"/>
      <protection locked="0"/>
    </xf>
    <xf numFmtId="165" fontId="0" fillId="0" borderId="6" xfId="1" applyNumberFormat="1" applyFont="1" applyFill="1" applyBorder="1" applyAlignment="1" applyProtection="1">
      <alignment horizontal="center"/>
      <protection locked="0"/>
    </xf>
    <xf numFmtId="165" fontId="0" fillId="0" borderId="2" xfId="1" applyNumberFormat="1" applyFont="1" applyFill="1" applyBorder="1" applyAlignment="1" applyProtection="1">
      <alignment horizontal="center"/>
      <protection locked="0"/>
    </xf>
    <xf numFmtId="164" fontId="0" fillId="0" borderId="10" xfId="0" applyNumberFormat="1" applyBorder="1" applyAlignment="1" applyProtection="1">
      <alignment horizontal="center"/>
      <protection locked="0"/>
    </xf>
    <xf numFmtId="164" fontId="0" fillId="0" borderId="6" xfId="0" applyNumberFormat="1" applyBorder="1" applyAlignment="1" applyProtection="1">
      <alignment horizontal="center"/>
      <protection locked="0"/>
    </xf>
    <xf numFmtId="164" fontId="0" fillId="0" borderId="2" xfId="1" applyNumberFormat="1" applyFont="1" applyFill="1" applyBorder="1" applyAlignment="1" applyProtection="1">
      <alignment horizontal="center"/>
      <protection locked="0"/>
    </xf>
    <xf numFmtId="1" fontId="0" fillId="5" borderId="4" xfId="0" applyNumberFormat="1" applyFill="1" applyBorder="1" applyAlignment="1">
      <alignment horizontal="center"/>
    </xf>
    <xf numFmtId="1" fontId="1" fillId="0" borderId="4" xfId="0" applyNumberFormat="1" applyFont="1" applyBorder="1" applyAlignment="1">
      <alignment horizontal="center"/>
    </xf>
    <xf numFmtId="1" fontId="0" fillId="5" borderId="14" xfId="0" applyNumberFormat="1" applyFill="1" applyBorder="1" applyAlignment="1">
      <alignment horizontal="center"/>
    </xf>
    <xf numFmtId="1" fontId="1" fillId="0" borderId="14" xfId="0" applyNumberFormat="1" applyFont="1" applyBorder="1" applyAlignment="1">
      <alignment horizontal="center"/>
    </xf>
    <xf numFmtId="165" fontId="0" fillId="6" borderId="13" xfId="1" applyNumberFormat="1" applyFont="1" applyFill="1" applyBorder="1" applyAlignment="1" applyProtection="1">
      <alignment horizontal="center"/>
    </xf>
    <xf numFmtId="165" fontId="0" fillId="2" borderId="5" xfId="1" applyNumberFormat="1" applyFont="1" applyFill="1" applyBorder="1" applyAlignment="1" applyProtection="1">
      <alignment horizontal="center"/>
    </xf>
    <xf numFmtId="165" fontId="0" fillId="2" borderId="12" xfId="1" applyNumberFormat="1" applyFont="1" applyFill="1" applyBorder="1" applyAlignment="1" applyProtection="1">
      <alignment horizontal="center"/>
    </xf>
    <xf numFmtId="165" fontId="0" fillId="0" borderId="12" xfId="1" applyNumberFormat="1" applyFont="1" applyFill="1" applyBorder="1" applyAlignment="1" applyProtection="1">
      <alignment horizontal="center"/>
      <protection locked="0"/>
    </xf>
    <xf numFmtId="165" fontId="0" fillId="0" borderId="5" xfId="1" applyNumberFormat="1" applyFont="1" applyFill="1" applyBorder="1" applyAlignment="1" applyProtection="1">
      <alignment horizontal="center"/>
      <protection locked="0"/>
    </xf>
    <xf numFmtId="165" fontId="0" fillId="0" borderId="13" xfId="1" applyNumberFormat="1" applyFont="1" applyFill="1" applyBorder="1" applyAlignment="1" applyProtection="1">
      <alignment horizontal="center"/>
      <protection locked="0"/>
    </xf>
    <xf numFmtId="1" fontId="0" fillId="7" borderId="14" xfId="0" applyNumberFormat="1" applyFill="1" applyBorder="1" applyAlignment="1">
      <alignment horizontal="center"/>
    </xf>
    <xf numFmtId="164" fontId="0" fillId="6" borderId="7" xfId="0" applyNumberFormat="1" applyFill="1" applyBorder="1" applyAlignment="1">
      <alignment horizontal="center"/>
    </xf>
    <xf numFmtId="1" fontId="0" fillId="7" borderId="4" xfId="0" applyNumberFormat="1" applyFill="1" applyBorder="1" applyAlignment="1">
      <alignment horizontal="center"/>
    </xf>
    <xf numFmtId="164" fontId="0" fillId="6" borderId="13" xfId="0" applyNumberFormat="1" applyFill="1" applyBorder="1" applyAlignment="1">
      <alignment horizontal="center"/>
    </xf>
    <xf numFmtId="164" fontId="0" fillId="6" borderId="5" xfId="0" applyNumberFormat="1" applyFill="1" applyBorder="1" applyAlignment="1">
      <alignment horizontal="center"/>
    </xf>
    <xf numFmtId="164" fontId="0" fillId="6" borderId="13" xfId="1" applyNumberFormat="1" applyFont="1" applyFill="1" applyBorder="1" applyAlignment="1" applyProtection="1">
      <alignment horizontal="center"/>
    </xf>
    <xf numFmtId="164" fontId="0" fillId="6" borderId="8" xfId="0" applyNumberFormat="1" applyFill="1" applyBorder="1" applyAlignment="1">
      <alignment horizontal="centerContinuous"/>
    </xf>
    <xf numFmtId="164" fontId="0" fillId="6" borderId="9" xfId="0" applyNumberFormat="1" applyFill="1" applyBorder="1" applyAlignment="1">
      <alignment horizontal="centerContinuous"/>
    </xf>
    <xf numFmtId="164" fontId="0" fillId="6" borderId="15" xfId="0" applyNumberFormat="1" applyFill="1" applyBorder="1" applyAlignment="1">
      <alignment horizontal="centerContinuous"/>
    </xf>
    <xf numFmtId="164" fontId="0" fillId="2" borderId="2" xfId="1" applyNumberFormat="1" applyFont="1" applyFill="1" applyBorder="1" applyAlignment="1" applyProtection="1">
      <alignment horizontal="center"/>
    </xf>
    <xf numFmtId="164" fontId="0" fillId="2" borderId="2" xfId="0" applyNumberFormat="1" applyFill="1" applyBorder="1" applyAlignment="1">
      <alignment horizontal="center"/>
    </xf>
    <xf numFmtId="164" fontId="0" fillId="2" borderId="8" xfId="0" applyNumberFormat="1" applyFill="1" applyBorder="1" applyAlignment="1">
      <alignment horizontal="centerContinuous"/>
    </xf>
    <xf numFmtId="164" fontId="0" fillId="2" borderId="9" xfId="0" applyNumberFormat="1" applyFill="1" applyBorder="1" applyAlignment="1">
      <alignment horizontal="centerContinuous"/>
    </xf>
    <xf numFmtId="164" fontId="0" fillId="2" borderId="15" xfId="0" applyNumberFormat="1" applyFill="1" applyBorder="1" applyAlignment="1">
      <alignment horizontal="centerContinuous"/>
    </xf>
    <xf numFmtId="1" fontId="0" fillId="0" borderId="10" xfId="0" applyNumberFormat="1" applyBorder="1" applyAlignment="1">
      <alignment horizontal="center"/>
    </xf>
    <xf numFmtId="164" fontId="0" fillId="2" borderId="3" xfId="0" applyNumberFormat="1" applyFill="1" applyBorder="1" applyAlignment="1">
      <alignment horizontal="center"/>
    </xf>
    <xf numFmtId="164" fontId="0" fillId="2" borderId="3" xfId="1" applyNumberFormat="1" applyFont="1" applyFill="1" applyBorder="1" applyAlignment="1" applyProtection="1">
      <alignment horizontal="center"/>
    </xf>
    <xf numFmtId="164" fontId="0" fillId="0" borderId="13" xfId="0" applyNumberFormat="1" applyBorder="1" applyAlignment="1" applyProtection="1">
      <alignment horizontal="center"/>
      <protection locked="0"/>
    </xf>
    <xf numFmtId="164" fontId="0" fillId="0" borderId="5" xfId="0" applyNumberFormat="1" applyBorder="1" applyAlignment="1" applyProtection="1">
      <alignment horizontal="center"/>
      <protection locked="0"/>
    </xf>
    <xf numFmtId="164" fontId="0" fillId="0" borderId="13" xfId="1" applyNumberFormat="1" applyFont="1" applyFill="1" applyBorder="1" applyAlignment="1" applyProtection="1">
      <alignment horizontal="center"/>
      <protection locked="0"/>
    </xf>
    <xf numFmtId="164" fontId="0" fillId="0" borderId="2" xfId="0" applyNumberFormat="1" applyBorder="1" applyAlignment="1" applyProtection="1">
      <alignment horizontal="center"/>
      <protection locked="0"/>
    </xf>
    <xf numFmtId="164" fontId="0" fillId="3" borderId="8" xfId="0" applyNumberFormat="1" applyFill="1" applyBorder="1" applyAlignment="1" applyProtection="1">
      <alignment horizontal="center"/>
      <protection locked="0"/>
    </xf>
    <xf numFmtId="164" fontId="0" fillId="0" borderId="3" xfId="0" applyNumberFormat="1" applyBorder="1" applyAlignment="1" applyProtection="1">
      <alignment horizontal="center"/>
      <protection locked="0"/>
    </xf>
    <xf numFmtId="3" fontId="0" fillId="0" borderId="14" xfId="0" applyNumberFormat="1" applyBorder="1" applyAlignment="1">
      <alignment horizontal="center"/>
    </xf>
    <xf numFmtId="0" fontId="8" fillId="0" borderId="0" xfId="0" applyFont="1" applyAlignment="1">
      <alignment horizontal="left"/>
    </xf>
    <xf numFmtId="0" fontId="10" fillId="0" borderId="0" xfId="0" applyFont="1" applyAlignment="1">
      <alignment horizontal="left"/>
    </xf>
    <xf numFmtId="0" fontId="14" fillId="0" borderId="0" xfId="0" applyFont="1" applyAlignment="1">
      <alignment horizontal="left"/>
    </xf>
    <xf numFmtId="3" fontId="4" fillId="0" borderId="0" xfId="0" applyNumberFormat="1" applyFont="1" applyAlignment="1">
      <alignment vertical="center" wrapText="1"/>
    </xf>
    <xf numFmtId="3" fontId="4" fillId="0" borderId="4"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0" fontId="0" fillId="0" borderId="0" xfId="0" applyAlignment="1">
      <alignment horizontal="center"/>
    </xf>
    <xf numFmtId="1" fontId="4" fillId="0" borderId="0" xfId="0" applyNumberFormat="1" applyFont="1" applyAlignment="1">
      <alignment horizontal="center"/>
    </xf>
    <xf numFmtId="3" fontId="0" fillId="6" borderId="6" xfId="0" applyNumberFormat="1" applyFill="1" applyBorder="1" applyAlignment="1">
      <alignment horizontal="center"/>
    </xf>
    <xf numFmtId="3" fontId="0" fillId="0" borderId="6" xfId="1" applyNumberFormat="1" applyFont="1" applyFill="1" applyBorder="1" applyAlignment="1" applyProtection="1">
      <alignment horizontal="center"/>
      <protection locked="0"/>
    </xf>
    <xf numFmtId="3" fontId="0" fillId="0" borderId="0" xfId="0" applyNumberFormat="1" applyAlignment="1" applyProtection="1">
      <alignment horizontal="left"/>
      <protection locked="0"/>
    </xf>
    <xf numFmtId="3" fontId="0" fillId="0" borderId="4" xfId="0" applyNumberFormat="1" applyBorder="1" applyAlignment="1">
      <alignment horizontal="center"/>
    </xf>
    <xf numFmtId="3" fontId="0" fillId="6" borderId="7" xfId="0" applyNumberFormat="1" applyFill="1" applyBorder="1" applyAlignment="1">
      <alignment horizontal="center"/>
    </xf>
    <xf numFmtId="0" fontId="0" fillId="0" borderId="0" xfId="0" applyAlignment="1">
      <alignment horizontal="left"/>
    </xf>
    <xf numFmtId="0" fontId="0" fillId="0" borderId="0" xfId="0" applyAlignment="1" applyProtection="1">
      <alignment horizontal="left"/>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3" fontId="0" fillId="0" borderId="0" xfId="0" applyNumberFormat="1" applyAlignment="1" applyProtection="1">
      <alignment horizontal="center" vertical="center"/>
      <protection locked="0"/>
    </xf>
    <xf numFmtId="0" fontId="0" fillId="0" borderId="0" xfId="0" applyAlignment="1" applyProtection="1">
      <alignment horizontal="left" vertical="center"/>
      <protection locked="0"/>
    </xf>
    <xf numFmtId="3" fontId="4" fillId="2" borderId="1" xfId="0" applyNumberFormat="1"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Protection="1">
      <protection locked="0"/>
    </xf>
    <xf numFmtId="3" fontId="0" fillId="0" borderId="5" xfId="0" applyNumberFormat="1" applyBorder="1" applyAlignment="1" applyProtection="1">
      <alignment horizontal="center" vertical="center"/>
      <protection locked="0"/>
    </xf>
    <xf numFmtId="3" fontId="0" fillId="0" borderId="6" xfId="0" applyNumberFormat="1" applyBorder="1" applyAlignment="1" applyProtection="1">
      <alignment horizontal="center" vertical="center"/>
      <protection locked="0"/>
    </xf>
    <xf numFmtId="3" fontId="0" fillId="0" borderId="7" xfId="0" applyNumberFormat="1" applyBorder="1" applyAlignment="1" applyProtection="1">
      <alignment horizontal="center" vertical="center"/>
      <protection locked="0"/>
    </xf>
    <xf numFmtId="0" fontId="0" fillId="0" borderId="0" xfId="0" applyAlignment="1" applyProtection="1">
      <alignment horizontal="center"/>
      <protection locked="0"/>
    </xf>
    <xf numFmtId="3" fontId="0" fillId="0" borderId="0" xfId="0" applyNumberFormat="1" applyAlignment="1" applyProtection="1">
      <alignment horizontal="center"/>
      <protection locked="0"/>
    </xf>
    <xf numFmtId="3" fontId="4" fillId="0" borderId="10" xfId="0" applyNumberFormat="1" applyFont="1" applyBorder="1" applyAlignment="1">
      <alignment vertical="center" wrapText="1"/>
    </xf>
    <xf numFmtId="3" fontId="4" fillId="0" borderId="0" xfId="0" applyNumberFormat="1" applyFont="1" applyAlignment="1">
      <alignment horizontal="center" vertical="center"/>
    </xf>
    <xf numFmtId="3" fontId="4" fillId="0" borderId="0" xfId="0" applyNumberFormat="1" applyFont="1" applyAlignment="1">
      <alignment horizontal="center" vertical="center" wrapText="1"/>
    </xf>
    <xf numFmtId="3" fontId="0" fillId="6" borderId="13" xfId="0" applyNumberFormat="1" applyFill="1" applyBorder="1" applyAlignment="1">
      <alignment horizontal="center"/>
    </xf>
    <xf numFmtId="3" fontId="0" fillId="6" borderId="5" xfId="0" applyNumberFormat="1" applyFill="1" applyBorder="1" applyAlignment="1">
      <alignment horizontal="center"/>
    </xf>
    <xf numFmtId="3" fontId="0" fillId="6" borderId="13" xfId="1" applyNumberFormat="1" applyFont="1" applyFill="1" applyBorder="1" applyAlignment="1" applyProtection="1">
      <alignment horizontal="center"/>
    </xf>
    <xf numFmtId="3" fontId="0" fillId="6" borderId="2" xfId="0" applyNumberFormat="1" applyFill="1" applyBorder="1" applyAlignment="1">
      <alignment horizontal="center"/>
    </xf>
    <xf numFmtId="3" fontId="0" fillId="6" borderId="2" xfId="1" applyNumberFormat="1" applyFont="1" applyFill="1" applyBorder="1" applyAlignment="1" applyProtection="1">
      <alignment horizontal="center"/>
    </xf>
    <xf numFmtId="3" fontId="4" fillId="0" borderId="3" xfId="0" applyNumberFormat="1" applyFont="1" applyBorder="1" applyAlignment="1">
      <alignment horizontal="center"/>
    </xf>
    <xf numFmtId="1" fontId="4" fillId="0" borderId="4" xfId="0" applyNumberFormat="1" applyFont="1" applyBorder="1" applyAlignment="1">
      <alignment horizontal="center"/>
    </xf>
    <xf numFmtId="1" fontId="4" fillId="4" borderId="4" xfId="0" applyNumberFormat="1" applyFont="1" applyFill="1" applyBorder="1" applyAlignment="1">
      <alignment horizontal="center"/>
    </xf>
    <xf numFmtId="3" fontId="4" fillId="6" borderId="3" xfId="0" applyNumberFormat="1" applyFont="1" applyFill="1" applyBorder="1" applyAlignment="1">
      <alignment horizontal="center"/>
    </xf>
    <xf numFmtId="3" fontId="4" fillId="6" borderId="7" xfId="0" applyNumberFormat="1" applyFont="1" applyFill="1" applyBorder="1" applyAlignment="1">
      <alignment horizontal="center"/>
    </xf>
    <xf numFmtId="3" fontId="4" fillId="6" borderId="3" xfId="1" applyNumberFormat="1" applyFont="1" applyFill="1" applyBorder="1" applyAlignment="1" applyProtection="1">
      <alignment horizontal="center"/>
    </xf>
    <xf numFmtId="0" fontId="4" fillId="0" borderId="0" xfId="0" applyFont="1" applyAlignment="1">
      <alignment horizontal="center"/>
    </xf>
    <xf numFmtId="3" fontId="4" fillId="2" borderId="0" xfId="0" applyNumberFormat="1" applyFont="1" applyFill="1" applyAlignment="1">
      <alignment horizontal="center"/>
    </xf>
    <xf numFmtId="3" fontId="4" fillId="0" borderId="0" xfId="0" applyNumberFormat="1" applyFont="1" applyAlignment="1">
      <alignment horizontal="center"/>
    </xf>
    <xf numFmtId="3" fontId="0" fillId="6" borderId="14" xfId="0" applyNumberFormat="1" applyFill="1" applyBorder="1" applyAlignment="1">
      <alignment horizontal="center"/>
    </xf>
    <xf numFmtId="3" fontId="0" fillId="6" borderId="14" xfId="1" applyNumberFormat="1" applyFont="1" applyFill="1" applyBorder="1" applyAlignment="1" applyProtection="1">
      <alignment horizontal="center"/>
    </xf>
    <xf numFmtId="3" fontId="0" fillId="6" borderId="5" xfId="1" applyNumberFormat="1" applyFont="1" applyFill="1" applyBorder="1" applyAlignment="1" applyProtection="1">
      <alignment horizontal="center"/>
    </xf>
    <xf numFmtId="3" fontId="0" fillId="6" borderId="12" xfId="0" applyNumberFormat="1" applyFill="1" applyBorder="1" applyAlignment="1">
      <alignment horizontal="center"/>
    </xf>
    <xf numFmtId="3" fontId="0" fillId="6" borderId="0" xfId="0" applyNumberFormat="1" applyFill="1" applyAlignment="1">
      <alignment horizontal="center"/>
    </xf>
    <xf numFmtId="3" fontId="0" fillId="6" borderId="0" xfId="1" applyNumberFormat="1" applyFont="1" applyFill="1" applyBorder="1" applyAlignment="1" applyProtection="1">
      <alignment horizontal="center"/>
    </xf>
    <xf numFmtId="3" fontId="0" fillId="6" borderId="6" xfId="1" applyNumberFormat="1" applyFont="1" applyFill="1" applyBorder="1" applyAlignment="1" applyProtection="1">
      <alignment horizontal="center"/>
    </xf>
    <xf numFmtId="3" fontId="0" fillId="6" borderId="10" xfId="0" applyNumberFormat="1" applyFill="1" applyBorder="1" applyAlignment="1">
      <alignment horizontal="center"/>
    </xf>
    <xf numFmtId="3" fontId="0" fillId="6" borderId="4" xfId="0" applyNumberFormat="1" applyFill="1" applyBorder="1" applyAlignment="1">
      <alignment horizontal="center"/>
    </xf>
    <xf numFmtId="3" fontId="0" fillId="6" borderId="4" xfId="1" applyNumberFormat="1" applyFont="1" applyFill="1" applyBorder="1" applyAlignment="1" applyProtection="1">
      <alignment horizontal="center"/>
    </xf>
    <xf numFmtId="3" fontId="0" fillId="6" borderId="7" xfId="1" applyNumberFormat="1" applyFont="1" applyFill="1" applyBorder="1" applyAlignment="1" applyProtection="1">
      <alignment horizontal="center"/>
    </xf>
    <xf numFmtId="3" fontId="0" fillId="6" borderId="11" xfId="0" applyNumberFormat="1" applyFill="1" applyBorder="1" applyAlignment="1">
      <alignment horizontal="center"/>
    </xf>
    <xf numFmtId="3" fontId="0" fillId="0" borderId="5" xfId="0" applyNumberFormat="1" applyBorder="1" applyAlignment="1" applyProtection="1">
      <alignment horizontal="center"/>
      <protection locked="0"/>
    </xf>
    <xf numFmtId="3" fontId="0" fillId="0" borderId="13" xfId="1" applyNumberFormat="1" applyFont="1" applyFill="1" applyBorder="1" applyAlignment="1" applyProtection="1">
      <alignment horizontal="center"/>
      <protection locked="0"/>
    </xf>
    <xf numFmtId="3" fontId="0" fillId="0" borderId="13" xfId="0" applyNumberFormat="1" applyBorder="1" applyAlignment="1" applyProtection="1">
      <alignment horizontal="center"/>
      <protection locked="0"/>
    </xf>
    <xf numFmtId="3" fontId="0" fillId="0" borderId="6" xfId="0" applyNumberFormat="1" applyBorder="1" applyAlignment="1" applyProtection="1">
      <alignment horizontal="center"/>
      <protection locked="0"/>
    </xf>
    <xf numFmtId="3" fontId="0" fillId="0" borderId="2" xfId="1" applyNumberFormat="1" applyFont="1" applyFill="1" applyBorder="1" applyAlignment="1" applyProtection="1">
      <alignment horizontal="center"/>
      <protection locked="0"/>
    </xf>
    <xf numFmtId="3" fontId="0" fillId="0" borderId="2" xfId="0" applyNumberFormat="1" applyBorder="1" applyAlignment="1" applyProtection="1">
      <alignment horizontal="center"/>
      <protection locked="0"/>
    </xf>
    <xf numFmtId="3" fontId="0" fillId="6" borderId="3" xfId="0" applyNumberFormat="1" applyFill="1" applyBorder="1" applyAlignment="1">
      <alignment horizontal="center"/>
    </xf>
    <xf numFmtId="3" fontId="0" fillId="0" borderId="7" xfId="0" applyNumberFormat="1" applyBorder="1" applyAlignment="1" applyProtection="1">
      <alignment horizontal="center"/>
      <protection locked="0"/>
    </xf>
    <xf numFmtId="3" fontId="0" fillId="0" borderId="3" xfId="1" applyNumberFormat="1" applyFont="1" applyFill="1" applyBorder="1" applyAlignment="1" applyProtection="1">
      <alignment horizontal="center"/>
      <protection locked="0"/>
    </xf>
    <xf numFmtId="3" fontId="0" fillId="0" borderId="3" xfId="0" applyNumberFormat="1" applyBorder="1" applyAlignment="1" applyProtection="1">
      <alignment horizontal="center"/>
      <protection locked="0"/>
    </xf>
    <xf numFmtId="3" fontId="0" fillId="0" borderId="5" xfId="1" applyNumberFormat="1" applyFont="1" applyFill="1" applyBorder="1" applyAlignment="1" applyProtection="1">
      <alignment horizontal="center"/>
      <protection locked="0"/>
    </xf>
    <xf numFmtId="3" fontId="0" fillId="0" borderId="12" xfId="0" applyNumberFormat="1" applyBorder="1" applyAlignment="1" applyProtection="1">
      <alignment horizontal="center"/>
      <protection locked="0"/>
    </xf>
    <xf numFmtId="3" fontId="0" fillId="0" borderId="10" xfId="0" applyNumberFormat="1" applyBorder="1" applyAlignment="1" applyProtection="1">
      <alignment horizontal="center"/>
      <protection locked="0"/>
    </xf>
    <xf numFmtId="0" fontId="0" fillId="0" borderId="4" xfId="0" applyBorder="1" applyAlignment="1">
      <alignment horizontal="center"/>
    </xf>
    <xf numFmtId="3" fontId="0" fillId="0" borderId="7" xfId="1" applyNumberFormat="1" applyFont="1" applyFill="1" applyBorder="1" applyAlignment="1" applyProtection="1">
      <alignment horizontal="center"/>
      <protection locked="0"/>
    </xf>
    <xf numFmtId="3" fontId="0" fillId="0" borderId="11" xfId="0" applyNumberFormat="1" applyBorder="1" applyAlignment="1" applyProtection="1">
      <alignment horizontal="center"/>
      <protection locked="0"/>
    </xf>
    <xf numFmtId="3" fontId="4" fillId="6" borderId="2" xfId="0" applyNumberFormat="1" applyFont="1" applyFill="1" applyBorder="1" applyAlignment="1">
      <alignment horizontal="center"/>
    </xf>
    <xf numFmtId="3" fontId="4" fillId="0" borderId="2" xfId="0" applyNumberFormat="1" applyFont="1" applyBorder="1" applyAlignment="1">
      <alignment horizontal="center"/>
    </xf>
    <xf numFmtId="1" fontId="4" fillId="4" borderId="0" xfId="0" applyNumberFormat="1" applyFont="1" applyFill="1" applyAlignment="1">
      <alignment horizontal="center"/>
    </xf>
    <xf numFmtId="3" fontId="4" fillId="6" borderId="6" xfId="0" applyNumberFormat="1" applyFont="1" applyFill="1" applyBorder="1" applyAlignment="1">
      <alignment horizontal="center"/>
    </xf>
    <xf numFmtId="3" fontId="4" fillId="6" borderId="2" xfId="1" applyNumberFormat="1" applyFont="1" applyFill="1" applyBorder="1" applyAlignment="1" applyProtection="1">
      <alignment horizontal="center"/>
    </xf>
    <xf numFmtId="3" fontId="4" fillId="6" borderId="4" xfId="0" applyNumberFormat="1" applyFont="1" applyFill="1" applyBorder="1" applyAlignment="1">
      <alignment horizontal="center"/>
    </xf>
    <xf numFmtId="3" fontId="4" fillId="6" borderId="7" xfId="1" applyNumberFormat="1" applyFont="1" applyFill="1" applyBorder="1" applyAlignment="1" applyProtection="1">
      <alignment horizontal="center"/>
    </xf>
    <xf numFmtId="3" fontId="4" fillId="6" borderId="4" xfId="1" applyNumberFormat="1" applyFont="1" applyFill="1" applyBorder="1" applyAlignment="1" applyProtection="1">
      <alignment horizontal="center"/>
    </xf>
    <xf numFmtId="3" fontId="4" fillId="6" borderId="0" xfId="0" applyNumberFormat="1" applyFont="1" applyFill="1" applyAlignment="1">
      <alignment horizontal="center"/>
    </xf>
    <xf numFmtId="3" fontId="4" fillId="6" borderId="6" xfId="1" applyNumberFormat="1" applyFont="1" applyFill="1" applyBorder="1" applyAlignment="1" applyProtection="1">
      <alignment horizontal="center"/>
    </xf>
    <xf numFmtId="3" fontId="4" fillId="6" borderId="0" xfId="1" applyNumberFormat="1" applyFont="1" applyFill="1" applyBorder="1" applyAlignment="1" applyProtection="1">
      <alignment horizontal="center"/>
    </xf>
    <xf numFmtId="3" fontId="0" fillId="0" borderId="0" xfId="1" applyNumberFormat="1" applyFont="1" applyFill="1" applyBorder="1" applyAlignment="1" applyProtection="1">
      <alignment horizontal="center"/>
      <protection locked="0"/>
    </xf>
    <xf numFmtId="3" fontId="0" fillId="0" borderId="14" xfId="0" applyNumberFormat="1" applyBorder="1" applyAlignment="1" applyProtection="1">
      <alignment horizontal="center"/>
      <protection locked="0"/>
    </xf>
    <xf numFmtId="3" fontId="0" fillId="0" borderId="14" xfId="1" applyNumberFormat="1" applyFont="1" applyFill="1" applyBorder="1" applyAlignment="1" applyProtection="1">
      <alignment horizontal="center"/>
      <protection locked="0"/>
    </xf>
    <xf numFmtId="3" fontId="0" fillId="0" borderId="4" xfId="0" applyNumberFormat="1" applyBorder="1" applyAlignment="1" applyProtection="1">
      <alignment horizontal="center"/>
      <protection locked="0"/>
    </xf>
    <xf numFmtId="3" fontId="0" fillId="3" borderId="6" xfId="0" applyNumberFormat="1" applyFill="1" applyBorder="1" applyAlignment="1">
      <alignment horizontal="left"/>
    </xf>
    <xf numFmtId="3" fontId="0" fillId="3" borderId="6" xfId="0" applyNumberFormat="1" applyFill="1" applyBorder="1" applyAlignment="1">
      <alignment horizontal="center"/>
    </xf>
    <xf numFmtId="3" fontId="4" fillId="3" borderId="6" xfId="0" applyNumberFormat="1" applyFont="1" applyFill="1" applyBorder="1" applyAlignment="1">
      <alignment vertical="center" wrapText="1"/>
    </xf>
    <xf numFmtId="3" fontId="12" fillId="3" borderId="2" xfId="0" applyNumberFormat="1" applyFont="1" applyFill="1" applyBorder="1" applyAlignment="1">
      <alignment horizontal="center" vertical="center" wrapText="1"/>
    </xf>
    <xf numFmtId="3" fontId="12" fillId="3" borderId="0" xfId="0" applyNumberFormat="1" applyFont="1" applyFill="1" applyAlignment="1">
      <alignment horizontal="center" vertical="center" wrapText="1"/>
    </xf>
    <xf numFmtId="3" fontId="4" fillId="3" borderId="7" xfId="0" applyNumberFormat="1" applyFont="1" applyFill="1" applyBorder="1" applyAlignment="1">
      <alignment horizontal="left" vertical="center"/>
    </xf>
    <xf numFmtId="3" fontId="4" fillId="3" borderId="7" xfId="0" applyNumberFormat="1" applyFont="1" applyFill="1" applyBorder="1" applyAlignment="1">
      <alignment horizontal="center" vertical="center"/>
    </xf>
    <xf numFmtId="3" fontId="4" fillId="3" borderId="7" xfId="0" applyNumberFormat="1" applyFont="1" applyFill="1" applyBorder="1" applyAlignment="1">
      <alignment horizontal="center" vertical="center" wrapText="1"/>
    </xf>
    <xf numFmtId="3" fontId="12" fillId="3" borderId="3" xfId="0" applyNumberFormat="1" applyFont="1" applyFill="1" applyBorder="1" applyAlignment="1">
      <alignment horizontal="center" vertical="center" wrapText="1"/>
    </xf>
    <xf numFmtId="3" fontId="12" fillId="3" borderId="11"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3" fontId="20" fillId="9" borderId="0" xfId="0" applyNumberFormat="1" applyFont="1" applyFill="1" applyAlignment="1">
      <alignment horizontal="left"/>
    </xf>
    <xf numFmtId="3" fontId="4" fillId="9" borderId="0" xfId="0" applyNumberFormat="1" applyFont="1" applyFill="1" applyAlignment="1">
      <alignment horizontal="center"/>
    </xf>
    <xf numFmtId="3" fontId="4" fillId="9" borderId="0" xfId="0" applyNumberFormat="1" applyFont="1" applyFill="1" applyAlignment="1">
      <alignment horizontal="center" wrapText="1"/>
    </xf>
    <xf numFmtId="3" fontId="4" fillId="9" borderId="0" xfId="0" applyNumberFormat="1" applyFont="1" applyFill="1" applyAlignment="1">
      <alignment horizontal="left" vertical="center" wrapText="1"/>
    </xf>
    <xf numFmtId="3" fontId="12" fillId="9" borderId="0" xfId="0" applyNumberFormat="1" applyFont="1" applyFill="1" applyAlignment="1">
      <alignment horizontal="center" vertical="center" wrapText="1"/>
    </xf>
    <xf numFmtId="3" fontId="4" fillId="9" borderId="0" xfId="0" applyNumberFormat="1" applyFont="1" applyFill="1" applyAlignment="1">
      <alignment horizontal="center" vertical="center" wrapText="1"/>
    </xf>
    <xf numFmtId="3" fontId="20" fillId="0" borderId="0" xfId="0" applyNumberFormat="1" applyFont="1" applyAlignment="1">
      <alignment horizontal="left"/>
    </xf>
    <xf numFmtId="3" fontId="4" fillId="0" borderId="0" xfId="0" applyNumberFormat="1" applyFont="1" applyAlignment="1">
      <alignment horizontal="center" wrapText="1"/>
    </xf>
    <xf numFmtId="3" fontId="4" fillId="0" borderId="0" xfId="0" applyNumberFormat="1" applyFont="1" applyAlignment="1">
      <alignment horizontal="left" vertical="center" wrapText="1"/>
    </xf>
    <xf numFmtId="3" fontId="12" fillId="0" borderId="0" xfId="0" applyNumberFormat="1" applyFont="1" applyAlignment="1">
      <alignment horizontal="center" vertical="center" wrapText="1"/>
    </xf>
    <xf numFmtId="3" fontId="0" fillId="0" borderId="8" xfId="0" applyNumberFormat="1" applyBorder="1" applyAlignment="1">
      <alignment horizontal="left"/>
    </xf>
    <xf numFmtId="1" fontId="0" fillId="0" borderId="9" xfId="0" applyNumberFormat="1" applyBorder="1" applyAlignment="1">
      <alignment horizontal="center"/>
    </xf>
    <xf numFmtId="1" fontId="0" fillId="4" borderId="9" xfId="0" applyNumberFormat="1" applyFill="1" applyBorder="1" applyAlignment="1">
      <alignment horizontal="center"/>
    </xf>
    <xf numFmtId="3" fontId="4" fillId="6" borderId="1" xfId="0" applyNumberFormat="1" applyFont="1" applyFill="1" applyBorder="1" applyAlignment="1">
      <alignment horizontal="center"/>
    </xf>
    <xf numFmtId="3" fontId="4" fillId="3" borderId="0" xfId="0" applyNumberFormat="1" applyFont="1" applyFill="1" applyAlignment="1">
      <alignment horizontal="center"/>
    </xf>
    <xf numFmtId="164" fontId="4" fillId="3" borderId="0" xfId="0" applyNumberFormat="1" applyFont="1" applyFill="1" applyAlignment="1">
      <alignment horizontal="left"/>
    </xf>
    <xf numFmtId="1" fontId="0" fillId="3" borderId="0" xfId="0" applyNumberFormat="1" applyFill="1" applyAlignment="1">
      <alignment horizontal="center"/>
    </xf>
    <xf numFmtId="1" fontId="21" fillId="0" borderId="1" xfId="0" applyNumberFormat="1" applyFont="1" applyBorder="1" applyAlignment="1">
      <alignment horizontal="center"/>
    </xf>
    <xf numFmtId="164" fontId="4" fillId="3" borderId="0" xfId="0" applyNumberFormat="1" applyFont="1" applyFill="1" applyAlignment="1">
      <alignment horizontal="right"/>
    </xf>
    <xf numFmtId="164" fontId="0" fillId="3" borderId="0" xfId="0" applyNumberFormat="1" applyFill="1" applyAlignment="1">
      <alignment horizontal="center"/>
    </xf>
    <xf numFmtId="164" fontId="0" fillId="3" borderId="0" xfId="0" applyNumberFormat="1" applyFill="1" applyAlignment="1">
      <alignment horizontal="right"/>
    </xf>
    <xf numFmtId="1" fontId="21" fillId="0" borderId="0" xfId="0" applyNumberFormat="1" applyFont="1" applyAlignment="1">
      <alignment horizontal="center"/>
    </xf>
    <xf numFmtId="165" fontId="4" fillId="2" borderId="1" xfId="0" applyNumberFormat="1" applyFont="1" applyFill="1" applyBorder="1" applyAlignment="1">
      <alignment horizontal="center"/>
    </xf>
    <xf numFmtId="164" fontId="4" fillId="0" borderId="0" xfId="0" applyNumberFormat="1" applyFont="1" applyAlignment="1">
      <alignment horizontal="right"/>
    </xf>
    <xf numFmtId="165" fontId="4" fillId="6" borderId="1" xfId="0" applyNumberFormat="1" applyFont="1" applyFill="1" applyBorder="1" applyAlignment="1">
      <alignment horizontal="center"/>
    </xf>
    <xf numFmtId="3" fontId="0" fillId="0" borderId="3" xfId="0" applyNumberFormat="1" applyBorder="1" applyAlignment="1">
      <alignment horizontal="left"/>
    </xf>
    <xf numFmtId="165" fontId="4" fillId="3" borderId="0" xfId="0" applyNumberFormat="1" applyFont="1" applyFill="1" applyAlignment="1">
      <alignment horizontal="center"/>
    </xf>
    <xf numFmtId="3" fontId="4" fillId="3" borderId="14" xfId="0" applyNumberFormat="1" applyFont="1" applyFill="1" applyBorder="1" applyAlignment="1">
      <alignment horizontal="center"/>
    </xf>
    <xf numFmtId="1" fontId="0" fillId="5" borderId="9" xfId="0" applyNumberFormat="1" applyFill="1" applyBorder="1" applyAlignment="1">
      <alignment horizontal="center"/>
    </xf>
    <xf numFmtId="1" fontId="0" fillId="7" borderId="9" xfId="0" applyNumberFormat="1" applyFill="1" applyBorder="1" applyAlignment="1">
      <alignment horizontal="center"/>
    </xf>
    <xf numFmtId="165" fontId="4" fillId="0" borderId="0" xfId="0" applyNumberFormat="1" applyFont="1" applyAlignment="1">
      <alignment horizontal="center"/>
    </xf>
    <xf numFmtId="3" fontId="1" fillId="0" borderId="1" xfId="0" applyNumberFormat="1" applyFont="1" applyBorder="1" applyAlignment="1" applyProtection="1">
      <alignment horizontal="center"/>
      <protection locked="0"/>
    </xf>
    <xf numFmtId="3" fontId="0" fillId="0" borderId="1" xfId="0" applyNumberFormat="1" applyBorder="1" applyAlignment="1" applyProtection="1">
      <alignment horizontal="center"/>
      <protection locked="0"/>
    </xf>
    <xf numFmtId="3" fontId="4" fillId="3" borderId="0" xfId="0" applyNumberFormat="1" applyFont="1" applyFill="1" applyAlignment="1">
      <alignment horizontal="center" wrapText="1"/>
    </xf>
    <xf numFmtId="3" fontId="4" fillId="3" borderId="0" xfId="0" applyNumberFormat="1" applyFont="1" applyFill="1" applyAlignment="1">
      <alignment horizontal="left" vertical="center" wrapText="1"/>
    </xf>
    <xf numFmtId="3" fontId="12" fillId="3" borderId="14" xfId="0" applyNumberFormat="1" applyFont="1" applyFill="1" applyBorder="1" applyAlignment="1">
      <alignment horizontal="center" vertical="center" wrapText="1"/>
    </xf>
    <xf numFmtId="3" fontId="12" fillId="0" borderId="4" xfId="0" applyNumberFormat="1" applyFont="1" applyBorder="1" applyAlignment="1">
      <alignment horizontal="center" vertical="center" wrapText="1"/>
    </xf>
    <xf numFmtId="164" fontId="4" fillId="6" borderId="1" xfId="0" applyNumberFormat="1" applyFont="1" applyFill="1" applyBorder="1" applyAlignment="1">
      <alignment horizontal="center"/>
    </xf>
    <xf numFmtId="166" fontId="4" fillId="6" borderId="1" xfId="0" applyNumberFormat="1" applyFont="1" applyFill="1" applyBorder="1" applyAlignment="1">
      <alignment horizontal="center"/>
    </xf>
    <xf numFmtId="164" fontId="4" fillId="6" borderId="7" xfId="0" applyNumberFormat="1" applyFont="1" applyFill="1" applyBorder="1" applyAlignment="1">
      <alignment horizontal="center"/>
    </xf>
    <xf numFmtId="164" fontId="4" fillId="3" borderId="0" xfId="0" applyNumberFormat="1" applyFont="1" applyFill="1" applyAlignment="1">
      <alignment horizontal="center"/>
    </xf>
    <xf numFmtId="166" fontId="4" fillId="3" borderId="0" xfId="0" applyNumberFormat="1" applyFont="1" applyFill="1" applyAlignment="1">
      <alignment horizontal="center"/>
    </xf>
    <xf numFmtId="164" fontId="4" fillId="3" borderId="14" xfId="0" applyNumberFormat="1" applyFont="1" applyFill="1" applyBorder="1" applyAlignment="1">
      <alignment horizontal="center"/>
    </xf>
    <xf numFmtId="166" fontId="4" fillId="3" borderId="14" xfId="0" applyNumberFormat="1" applyFont="1" applyFill="1" applyBorder="1" applyAlignment="1">
      <alignment horizontal="center"/>
    </xf>
    <xf numFmtId="166" fontId="4" fillId="0" borderId="0" xfId="0" applyNumberFormat="1" applyFont="1" applyAlignment="1">
      <alignment horizontal="center"/>
    </xf>
    <xf numFmtId="164" fontId="12" fillId="3" borderId="14" xfId="0" applyNumberFormat="1" applyFont="1" applyFill="1" applyBorder="1" applyAlignment="1">
      <alignment horizontal="center" vertical="center" wrapText="1"/>
    </xf>
    <xf numFmtId="165" fontId="12" fillId="3" borderId="0" xfId="0" applyNumberFormat="1" applyFont="1" applyFill="1" applyAlignment="1">
      <alignment horizontal="center" vertical="center" wrapText="1"/>
    </xf>
    <xf numFmtId="166" fontId="4" fillId="3" borderId="14" xfId="0" applyNumberFormat="1" applyFont="1" applyFill="1" applyBorder="1" applyAlignment="1">
      <alignment horizontal="center" vertical="center" wrapText="1"/>
    </xf>
    <xf numFmtId="164" fontId="12" fillId="9" borderId="0" xfId="0" applyNumberFormat="1" applyFont="1" applyFill="1" applyAlignment="1">
      <alignment horizontal="center" vertical="center" wrapText="1"/>
    </xf>
    <xf numFmtId="165" fontId="12" fillId="9" borderId="0" xfId="0" applyNumberFormat="1" applyFont="1" applyFill="1" applyAlignment="1">
      <alignment horizontal="center" vertical="center" wrapText="1"/>
    </xf>
    <xf numFmtId="166" fontId="4" fillId="9" borderId="0" xfId="0" applyNumberFormat="1" applyFont="1" applyFill="1" applyAlignment="1">
      <alignment horizontal="center" vertical="center" wrapText="1"/>
    </xf>
    <xf numFmtId="164" fontId="12" fillId="0" borderId="4"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6" fontId="4" fillId="0" borderId="4" xfId="0" applyNumberFormat="1" applyFont="1" applyBorder="1" applyAlignment="1">
      <alignment horizontal="center" vertical="center" wrapText="1"/>
    </xf>
    <xf numFmtId="164" fontId="4" fillId="0" borderId="0" xfId="0" applyNumberFormat="1" applyFont="1" applyAlignment="1">
      <alignment horizontal="center"/>
    </xf>
    <xf numFmtId="164" fontId="4" fillId="0" borderId="14" xfId="0" applyNumberFormat="1" applyFont="1" applyBorder="1" applyAlignment="1">
      <alignment horizontal="center"/>
    </xf>
    <xf numFmtId="166" fontId="4" fillId="0" borderId="14" xfId="0" applyNumberFormat="1" applyFont="1" applyBorder="1" applyAlignment="1">
      <alignment horizontal="center"/>
    </xf>
    <xf numFmtId="3" fontId="1" fillId="0" borderId="0" xfId="0" applyNumberFormat="1" applyFont="1" applyAlignment="1" applyProtection="1">
      <alignment horizontal="center"/>
      <protection locked="0"/>
    </xf>
    <xf numFmtId="164" fontId="4" fillId="2" borderId="1" xfId="0" applyNumberFormat="1" applyFont="1" applyFill="1" applyBorder="1" applyAlignment="1">
      <alignment horizontal="center"/>
    </xf>
    <xf numFmtId="164" fontId="4" fillId="2" borderId="7" xfId="0" applyNumberFormat="1" applyFont="1" applyFill="1" applyBorder="1" applyAlignment="1">
      <alignment horizontal="center"/>
    </xf>
    <xf numFmtId="0" fontId="4" fillId="3" borderId="0" xfId="0" applyFont="1" applyFill="1" applyAlignment="1">
      <alignment horizontal="center"/>
    </xf>
    <xf numFmtId="165" fontId="4" fillId="3" borderId="14" xfId="0" applyNumberFormat="1" applyFont="1" applyFill="1" applyBorder="1" applyAlignment="1">
      <alignment horizontal="center"/>
    </xf>
    <xf numFmtId="0" fontId="11" fillId="3" borderId="0" xfId="0" applyFont="1" applyFill="1"/>
    <xf numFmtId="0" fontId="4" fillId="3" borderId="1" xfId="0" applyFont="1" applyFill="1" applyBorder="1"/>
    <xf numFmtId="0" fontId="4" fillId="3" borderId="15" xfId="0" applyFont="1" applyFill="1" applyBorder="1"/>
    <xf numFmtId="0" fontId="0" fillId="3" borderId="6" xfId="0" applyFill="1" applyBorder="1" applyAlignment="1">
      <alignment vertical="center"/>
    </xf>
    <xf numFmtId="0" fontId="0" fillId="3" borderId="10" xfId="0" applyFill="1" applyBorder="1"/>
    <xf numFmtId="0" fontId="0" fillId="3" borderId="7" xfId="0" applyFill="1" applyBorder="1" applyAlignment="1">
      <alignment vertical="center"/>
    </xf>
    <xf numFmtId="0" fontId="0" fillId="3" borderId="11" xfId="0" applyFill="1" applyBorder="1"/>
    <xf numFmtId="0" fontId="22" fillId="3" borderId="0" xfId="0" applyFont="1" applyFill="1" applyAlignment="1">
      <alignment vertical="center"/>
    </xf>
    <xf numFmtId="0" fontId="0" fillId="0" borderId="10" xfId="0" applyBorder="1"/>
    <xf numFmtId="0" fontId="7" fillId="0" borderId="0" xfId="0" applyFont="1"/>
    <xf numFmtId="3" fontId="23" fillId="3" borderId="0" xfId="0" applyNumberFormat="1" applyFont="1" applyFill="1" applyAlignment="1">
      <alignment horizontal="left" vertical="center"/>
    </xf>
    <xf numFmtId="0" fontId="18" fillId="10" borderId="7" xfId="0" applyFont="1" applyFill="1" applyBorder="1" applyAlignment="1">
      <alignment horizontal="center" wrapText="1"/>
    </xf>
    <xf numFmtId="0" fontId="18" fillId="10" borderId="1" xfId="0" applyFont="1" applyFill="1" applyBorder="1" applyAlignment="1">
      <alignment horizontal="center" wrapText="1"/>
    </xf>
    <xf numFmtId="0" fontId="18" fillId="2" borderId="31" xfId="0" applyFont="1" applyFill="1" applyBorder="1" applyAlignment="1">
      <alignment horizontal="center" wrapText="1"/>
    </xf>
    <xf numFmtId="0" fontId="9" fillId="0" borderId="0" xfId="0" applyFont="1" applyAlignment="1">
      <alignment horizontal="left"/>
    </xf>
    <xf numFmtId="0" fontId="8" fillId="2" borderId="17" xfId="0" applyFont="1" applyFill="1" applyBorder="1" applyAlignment="1">
      <alignment horizontal="center"/>
    </xf>
    <xf numFmtId="3" fontId="0" fillId="0" borderId="26" xfId="0" applyNumberFormat="1" applyBorder="1" applyAlignment="1">
      <alignment horizontal="right"/>
    </xf>
    <xf numFmtId="9" fontId="0" fillId="0" borderId="20" xfId="1" applyFont="1" applyBorder="1" applyAlignment="1" applyProtection="1">
      <alignment horizontal="right"/>
    </xf>
    <xf numFmtId="9" fontId="0" fillId="0" borderId="20" xfId="0" applyNumberFormat="1" applyBorder="1" applyAlignment="1">
      <alignment horizontal="right"/>
    </xf>
    <xf numFmtId="9" fontId="0" fillId="0" borderId="20" xfId="0" applyNumberFormat="1" applyBorder="1" applyAlignment="1">
      <alignment horizontal="right" vertical="center"/>
    </xf>
    <xf numFmtId="43" fontId="0" fillId="0" borderId="20" xfId="3" applyFont="1" applyFill="1" applyBorder="1" applyAlignment="1" applyProtection="1">
      <alignment horizontal="right" vertical="center"/>
    </xf>
    <xf numFmtId="43" fontId="0" fillId="0" borderId="22" xfId="3" applyFont="1" applyFill="1" applyBorder="1" applyAlignment="1" applyProtection="1">
      <alignment horizontal="right" vertical="center"/>
    </xf>
    <xf numFmtId="3" fontId="0" fillId="0" borderId="36" xfId="0" applyNumberFormat="1" applyBorder="1" applyAlignment="1">
      <alignment horizontal="left"/>
    </xf>
    <xf numFmtId="3" fontId="0" fillId="0" borderId="37" xfId="0" applyNumberFormat="1" applyBorder="1" applyAlignment="1">
      <alignment horizontal="left"/>
    </xf>
    <xf numFmtId="0" fontId="0" fillId="0" borderId="37" xfId="0" applyBorder="1" applyAlignment="1">
      <alignment horizontal="left"/>
    </xf>
    <xf numFmtId="0" fontId="0" fillId="0" borderId="37" xfId="0" applyBorder="1" applyAlignment="1">
      <alignment horizontal="left" vertical="center"/>
    </xf>
    <xf numFmtId="0" fontId="0" fillId="0" borderId="38" xfId="0" applyBorder="1" applyAlignment="1">
      <alignment horizontal="left" vertical="center"/>
    </xf>
    <xf numFmtId="0" fontId="8" fillId="2" borderId="35" xfId="0" applyFont="1" applyFill="1" applyBorder="1"/>
    <xf numFmtId="0" fontId="5" fillId="0" borderId="0" xfId="0" applyFont="1" applyAlignment="1">
      <alignment horizontal="left"/>
    </xf>
    <xf numFmtId="0" fontId="1" fillId="0" borderId="0" xfId="0" applyFont="1"/>
    <xf numFmtId="3" fontId="4" fillId="0" borderId="0" xfId="0" applyNumberFormat="1" applyFont="1" applyAlignment="1">
      <alignment horizontal="left" vertical="center"/>
    </xf>
    <xf numFmtId="0" fontId="13" fillId="0" borderId="0" xfId="0" applyFont="1" applyAlignment="1">
      <alignment horizontal="left"/>
    </xf>
    <xf numFmtId="0" fontId="4" fillId="0" borderId="0" xfId="0" applyFont="1"/>
    <xf numFmtId="3" fontId="4" fillId="6" borderId="5" xfId="0" applyNumberFormat="1" applyFont="1" applyFill="1" applyBorder="1" applyAlignment="1">
      <alignment horizontal="center" vertical="center"/>
    </xf>
    <xf numFmtId="3" fontId="4" fillId="6" borderId="7" xfId="0" applyNumberFormat="1" applyFont="1" applyFill="1" applyBorder="1" applyAlignment="1">
      <alignment horizontal="center" vertical="center"/>
    </xf>
    <xf numFmtId="167" fontId="0" fillId="6" borderId="13" xfId="3" applyNumberFormat="1" applyFont="1" applyFill="1" applyBorder="1" applyAlignment="1" applyProtection="1">
      <alignment horizontal="center"/>
    </xf>
    <xf numFmtId="167" fontId="0" fillId="6" borderId="5" xfId="3" applyNumberFormat="1" applyFont="1" applyFill="1" applyBorder="1" applyAlignment="1" applyProtection="1">
      <alignment horizontal="center"/>
    </xf>
    <xf numFmtId="167" fontId="0" fillId="6" borderId="2" xfId="3" applyNumberFormat="1" applyFont="1" applyFill="1" applyBorder="1" applyAlignment="1" applyProtection="1">
      <alignment horizontal="center"/>
    </xf>
    <xf numFmtId="167" fontId="0" fillId="6" borderId="6" xfId="3" applyNumberFormat="1" applyFont="1" applyFill="1" applyBorder="1" applyAlignment="1" applyProtection="1">
      <alignment horizontal="center"/>
    </xf>
    <xf numFmtId="167" fontId="0" fillId="6" borderId="3" xfId="3" applyNumberFormat="1" applyFont="1" applyFill="1" applyBorder="1" applyAlignment="1" applyProtection="1">
      <alignment horizontal="center"/>
    </xf>
    <xf numFmtId="167" fontId="0" fillId="6" borderId="7" xfId="3" applyNumberFormat="1" applyFont="1" applyFill="1" applyBorder="1" applyAlignment="1" applyProtection="1">
      <alignment horizontal="center"/>
    </xf>
    <xf numFmtId="167" fontId="0" fillId="6" borderId="12" xfId="3" applyNumberFormat="1" applyFont="1" applyFill="1" applyBorder="1" applyAlignment="1" applyProtection="1">
      <alignment horizontal="center"/>
    </xf>
    <xf numFmtId="167" fontId="0" fillId="6" borderId="10" xfId="3" applyNumberFormat="1" applyFont="1" applyFill="1" applyBorder="1" applyAlignment="1" applyProtection="1">
      <alignment horizontal="center"/>
    </xf>
    <xf numFmtId="165" fontId="0" fillId="2" borderId="2" xfId="0" applyNumberFormat="1" applyFill="1" applyBorder="1"/>
    <xf numFmtId="165" fontId="0" fillId="2" borderId="0" xfId="0" applyNumberFormat="1" applyFill="1"/>
    <xf numFmtId="165" fontId="0" fillId="2" borderId="3" xfId="0" applyNumberFormat="1" applyFill="1" applyBorder="1"/>
    <xf numFmtId="165" fontId="0" fillId="2" borderId="4" xfId="0" applyNumberFormat="1" applyFill="1" applyBorder="1"/>
    <xf numFmtId="167" fontId="0" fillId="6" borderId="11" xfId="3" applyNumberFormat="1" applyFont="1" applyFill="1" applyBorder="1" applyAlignment="1" applyProtection="1">
      <alignment horizont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 fontId="24" fillId="0" borderId="0" xfId="0" applyNumberFormat="1" applyFont="1" applyAlignment="1">
      <alignment horizontal="left"/>
    </xf>
    <xf numFmtId="164" fontId="0" fillId="2" borderId="6" xfId="0" applyNumberFormat="1" applyFill="1" applyBorder="1" applyAlignment="1" applyProtection="1">
      <alignment horizontal="center"/>
      <protection locked="0"/>
    </xf>
    <xf numFmtId="164" fontId="0" fillId="2" borderId="8" xfId="0" applyNumberFormat="1" applyFill="1" applyBorder="1" applyAlignment="1" applyProtection="1">
      <alignment horizontal="center"/>
      <protection locked="0"/>
    </xf>
    <xf numFmtId="1" fontId="24" fillId="0" borderId="4" xfId="0" applyNumberFormat="1" applyFont="1" applyBorder="1" applyAlignment="1">
      <alignment horizontal="left"/>
    </xf>
    <xf numFmtId="1" fontId="24" fillId="0" borderId="14" xfId="0" applyNumberFormat="1" applyFont="1" applyBorder="1" applyAlignment="1">
      <alignment horizontal="left"/>
    </xf>
    <xf numFmtId="164" fontId="0" fillId="2" borderId="11" xfId="0" applyNumberFormat="1" applyFill="1" applyBorder="1" applyAlignment="1" applyProtection="1">
      <alignment horizontal="center"/>
      <protection locked="0"/>
    </xf>
    <xf numFmtId="164" fontId="0" fillId="2" borderId="7" xfId="0" applyNumberFormat="1" applyFill="1" applyBorder="1" applyAlignment="1" applyProtection="1">
      <alignment horizontal="center"/>
      <protection locked="0"/>
    </xf>
    <xf numFmtId="164" fontId="0" fillId="2" borderId="3" xfId="1" applyNumberFormat="1" applyFont="1" applyFill="1" applyBorder="1" applyAlignment="1" applyProtection="1">
      <alignment horizontal="center"/>
      <protection locked="0"/>
    </xf>
    <xf numFmtId="164" fontId="0" fillId="2" borderId="10" xfId="0" applyNumberFormat="1" applyFill="1" applyBorder="1" applyAlignment="1" applyProtection="1">
      <alignment horizontal="center"/>
      <protection locked="0"/>
    </xf>
    <xf numFmtId="164" fontId="0" fillId="2" borderId="2" xfId="1" applyNumberFormat="1" applyFont="1" applyFill="1" applyBorder="1" applyAlignment="1" applyProtection="1">
      <alignment horizontal="center"/>
      <protection locked="0"/>
    </xf>
    <xf numFmtId="0" fontId="8" fillId="3" borderId="0" xfId="0" applyFont="1" applyFill="1" applyAlignment="1" applyProtection="1">
      <alignment horizontal="left"/>
      <protection locked="0"/>
    </xf>
    <xf numFmtId="0" fontId="0" fillId="3" borderId="0" xfId="0" applyFill="1" applyProtection="1">
      <protection locked="0"/>
    </xf>
    <xf numFmtId="0" fontId="9" fillId="3" borderId="0" xfId="0" applyFont="1" applyFill="1" applyProtection="1">
      <protection locked="0"/>
    </xf>
    <xf numFmtId="0" fontId="0" fillId="3" borderId="0" xfId="0" applyFill="1" applyAlignment="1" applyProtection="1">
      <alignment horizontal="center"/>
      <protection locked="0"/>
    </xf>
    <xf numFmtId="0" fontId="10" fillId="3" borderId="0" xfId="0" applyFont="1" applyFill="1" applyAlignment="1" applyProtection="1">
      <alignment horizontal="left"/>
      <protection locked="0"/>
    </xf>
    <xf numFmtId="0" fontId="14" fillId="3" borderId="0" xfId="0" applyFont="1" applyFill="1" applyAlignment="1" applyProtection="1">
      <alignment horizontal="left"/>
      <protection locked="0"/>
    </xf>
    <xf numFmtId="3" fontId="0" fillId="3" borderId="0" xfId="0" applyNumberFormat="1" applyFill="1" applyAlignment="1" applyProtection="1">
      <alignment horizontal="left"/>
      <protection locked="0"/>
    </xf>
    <xf numFmtId="3" fontId="0" fillId="3" borderId="0" xfId="0" applyNumberFormat="1" applyFill="1" applyAlignment="1" applyProtection="1">
      <alignment horizontal="center"/>
      <protection locked="0"/>
    </xf>
    <xf numFmtId="0" fontId="1" fillId="3" borderId="0" xfId="0" applyFont="1" applyFill="1" applyAlignment="1" applyProtection="1">
      <alignment horizontal="center"/>
      <protection locked="0"/>
    </xf>
    <xf numFmtId="0" fontId="17" fillId="3" borderId="0" xfId="0" applyFont="1" applyFill="1" applyAlignment="1" applyProtection="1">
      <alignment vertical="top" wrapText="1"/>
      <protection locked="0"/>
    </xf>
    <xf numFmtId="0" fontId="1" fillId="0" borderId="0" xfId="0" applyFont="1" applyAlignment="1" applyProtection="1">
      <alignment horizontal="center" vertical="center"/>
      <protection locked="0"/>
    </xf>
    <xf numFmtId="0" fontId="18" fillId="3" borderId="0" xfId="0" applyFont="1" applyFill="1" applyAlignment="1" applyProtection="1">
      <alignment horizontal="left"/>
      <protection locked="0"/>
    </xf>
    <xf numFmtId="0" fontId="19" fillId="3" borderId="0" xfId="0" applyFont="1" applyFill="1" applyAlignment="1" applyProtection="1">
      <alignment horizontal="left" wrapText="1"/>
      <protection locked="0"/>
    </xf>
    <xf numFmtId="3" fontId="0" fillId="3" borderId="6" xfId="0" applyNumberFormat="1" applyFill="1" applyBorder="1" applyAlignment="1" applyProtection="1">
      <alignment horizontal="left"/>
      <protection locked="0"/>
    </xf>
    <xf numFmtId="3" fontId="0" fillId="3" borderId="6" xfId="0" applyNumberFormat="1" applyFill="1" applyBorder="1" applyAlignment="1" applyProtection="1">
      <alignment horizontal="center"/>
      <protection locked="0"/>
    </xf>
    <xf numFmtId="3" fontId="4" fillId="3" borderId="6" xfId="0" applyNumberFormat="1" applyFont="1" applyFill="1" applyBorder="1" applyAlignment="1" applyProtection="1">
      <alignment vertical="center" wrapText="1"/>
      <protection locked="0"/>
    </xf>
    <xf numFmtId="3" fontId="0" fillId="9" borderId="0" xfId="0" applyNumberFormat="1" applyFill="1" applyAlignment="1" applyProtection="1">
      <alignment horizontal="center"/>
      <protection locked="0"/>
    </xf>
    <xf numFmtId="0" fontId="18" fillId="10" borderId="1" xfId="0" applyFont="1" applyFill="1" applyBorder="1" applyAlignment="1">
      <alignment horizontal="center"/>
    </xf>
    <xf numFmtId="0" fontId="18" fillId="10" borderId="27" xfId="0" applyFont="1" applyFill="1" applyBorder="1" applyAlignment="1">
      <alignment horizontal="center"/>
    </xf>
    <xf numFmtId="0" fontId="8" fillId="0" borderId="0" xfId="0" applyFont="1" applyAlignment="1" applyProtection="1">
      <alignment horizontal="left"/>
      <protection locked="0"/>
    </xf>
    <xf numFmtId="0" fontId="9" fillId="0" borderId="0" xfId="0" applyFont="1" applyProtection="1">
      <protection locked="0"/>
    </xf>
    <xf numFmtId="0" fontId="0" fillId="2" borderId="0" xfId="0" applyFill="1" applyProtection="1">
      <protection locked="0"/>
    </xf>
    <xf numFmtId="0" fontId="10" fillId="0" borderId="0" xfId="0" applyFont="1" applyAlignment="1" applyProtection="1">
      <alignment horizontal="left"/>
      <protection locked="0"/>
    </xf>
    <xf numFmtId="0" fontId="14" fillId="0" borderId="0" xfId="0" applyFont="1" applyAlignment="1" applyProtection="1">
      <alignment horizontal="left"/>
      <protection locked="0"/>
    </xf>
    <xf numFmtId="3" fontId="0" fillId="2" borderId="0" xfId="0" applyNumberFormat="1" applyFill="1" applyAlignment="1" applyProtection="1">
      <alignment horizontal="center"/>
      <protection locked="0"/>
    </xf>
    <xf numFmtId="0" fontId="4" fillId="0" borderId="0" xfId="0" applyFont="1" applyAlignment="1" applyProtection="1">
      <alignment horizontal="center"/>
      <protection locked="0"/>
    </xf>
    <xf numFmtId="3" fontId="4" fillId="2" borderId="0" xfId="0" applyNumberFormat="1" applyFont="1" applyFill="1" applyAlignment="1" applyProtection="1">
      <alignment horizontal="center"/>
      <protection locked="0"/>
    </xf>
    <xf numFmtId="3" fontId="4" fillId="0" borderId="0" xfId="0" applyNumberFormat="1" applyFont="1" applyAlignment="1" applyProtection="1">
      <alignment horizontal="center"/>
      <protection locked="0"/>
    </xf>
    <xf numFmtId="164" fontId="0" fillId="2" borderId="2" xfId="0" applyNumberFormat="1" applyFill="1" applyBorder="1" applyAlignment="1" applyProtection="1">
      <alignment horizontal="center"/>
      <protection locked="0"/>
    </xf>
    <xf numFmtId="164" fontId="0" fillId="2" borderId="9" xfId="0" applyNumberFormat="1" applyFill="1" applyBorder="1" applyAlignment="1" applyProtection="1">
      <alignment horizontal="center"/>
      <protection locked="0"/>
    </xf>
    <xf numFmtId="164" fontId="0" fillId="2" borderId="15" xfId="0" applyNumberFormat="1" applyFill="1" applyBorder="1" applyAlignment="1" applyProtection="1">
      <alignment horizontal="center"/>
      <protection locked="0"/>
    </xf>
    <xf numFmtId="164" fontId="0" fillId="2" borderId="3" xfId="0" applyNumberFormat="1" applyFill="1" applyBorder="1" applyAlignment="1" applyProtection="1">
      <alignment horizontal="center"/>
      <protection locked="0"/>
    </xf>
    <xf numFmtId="1" fontId="5" fillId="0" borderId="0" xfId="0" applyNumberFormat="1" applyFont="1" applyAlignment="1">
      <alignment horizontal="center"/>
    </xf>
    <xf numFmtId="1" fontId="5" fillId="0" borderId="4" xfId="0" applyNumberFormat="1" applyFont="1" applyBorder="1" applyAlignment="1">
      <alignment horizontal="center"/>
    </xf>
    <xf numFmtId="165" fontId="0" fillId="2" borderId="5" xfId="0" applyNumberFormat="1" applyFill="1" applyBorder="1" applyAlignment="1">
      <alignment horizontal="center"/>
    </xf>
    <xf numFmtId="165" fontId="0" fillId="0" borderId="5" xfId="0" applyNumberFormat="1" applyBorder="1" applyAlignment="1" applyProtection="1">
      <alignment horizontal="center"/>
      <protection locked="0"/>
    </xf>
    <xf numFmtId="164" fontId="0" fillId="0" borderId="7" xfId="0" applyNumberFormat="1" applyBorder="1" applyAlignment="1" applyProtection="1">
      <alignment horizontal="center"/>
      <protection locked="0"/>
    </xf>
    <xf numFmtId="165" fontId="0" fillId="2" borderId="6" xfId="0" applyNumberFormat="1" applyFill="1" applyBorder="1" applyAlignment="1">
      <alignment horizontal="center"/>
    </xf>
    <xf numFmtId="165" fontId="0" fillId="0" borderId="6" xfId="0" applyNumberFormat="1" applyBorder="1" applyAlignment="1" applyProtection="1">
      <alignment horizontal="center"/>
      <protection locked="0"/>
    </xf>
    <xf numFmtId="164" fontId="0" fillId="3" borderId="9" xfId="0" applyNumberFormat="1" applyFill="1" applyBorder="1" applyAlignment="1" applyProtection="1">
      <alignment horizontal="center"/>
      <protection locked="0"/>
    </xf>
    <xf numFmtId="164" fontId="0" fillId="3" borderId="15" xfId="0" applyNumberFormat="1" applyFill="1" applyBorder="1" applyAlignment="1" applyProtection="1">
      <alignment horizontal="center"/>
      <protection locked="0"/>
    </xf>
    <xf numFmtId="0" fontId="4" fillId="8" borderId="9" xfId="0" applyFont="1" applyFill="1" applyBorder="1" applyProtection="1">
      <protection locked="0"/>
    </xf>
    <xf numFmtId="0" fontId="4" fillId="8" borderId="15" xfId="0" applyFont="1" applyFill="1" applyBorder="1" applyProtection="1">
      <protection locked="0"/>
    </xf>
    <xf numFmtId="0" fontId="25" fillId="8" borderId="8" xfId="0" applyFont="1" applyFill="1" applyBorder="1" applyProtection="1">
      <protection locked="0"/>
    </xf>
    <xf numFmtId="0" fontId="25" fillId="0" borderId="0" xfId="0" applyFont="1" applyProtection="1">
      <protection locked="0"/>
    </xf>
    <xf numFmtId="0" fontId="0" fillId="3" borderId="13" xfId="0" applyFill="1" applyBorder="1" applyProtection="1">
      <protection locked="0"/>
    </xf>
    <xf numFmtId="0" fontId="0" fillId="3" borderId="14" xfId="0" applyFill="1" applyBorder="1" applyProtection="1">
      <protection locked="0"/>
    </xf>
    <xf numFmtId="0" fontId="0" fillId="3" borderId="12" xfId="0" applyFill="1" applyBorder="1" applyProtection="1">
      <protection locked="0"/>
    </xf>
    <xf numFmtId="0" fontId="0" fillId="3" borderId="2" xfId="0" applyFill="1" applyBorder="1" applyProtection="1">
      <protection locked="0"/>
    </xf>
    <xf numFmtId="0" fontId="0" fillId="3" borderId="10" xfId="0" applyFill="1" applyBorder="1" applyProtection="1">
      <protection locked="0"/>
    </xf>
    <xf numFmtId="0" fontId="0" fillId="3" borderId="3" xfId="0" applyFill="1" applyBorder="1" applyProtection="1">
      <protection locked="0"/>
    </xf>
    <xf numFmtId="0" fontId="11" fillId="3" borderId="4" xfId="0" applyFont="1" applyFill="1" applyBorder="1" applyProtection="1">
      <protection locked="0"/>
    </xf>
    <xf numFmtId="0" fontId="0" fillId="3" borderId="11" xfId="0" applyFill="1" applyBorder="1" applyProtection="1">
      <protection locked="0"/>
    </xf>
    <xf numFmtId="1" fontId="1" fillId="0" borderId="0" xfId="0" applyNumberFormat="1" applyFont="1" applyAlignment="1" applyProtection="1">
      <alignment horizontal="center"/>
      <protection locked="0"/>
    </xf>
    <xf numFmtId="1" fontId="1" fillId="0" borderId="4" xfId="0" applyNumberFormat="1" applyFont="1" applyBorder="1" applyAlignment="1" applyProtection="1">
      <alignment horizontal="center"/>
      <protection locked="0"/>
    </xf>
    <xf numFmtId="1" fontId="1" fillId="0" borderId="14" xfId="0" applyNumberFormat="1" applyFont="1" applyBorder="1" applyAlignment="1" applyProtection="1">
      <alignment horizontal="center"/>
      <protection locked="0"/>
    </xf>
    <xf numFmtId="0" fontId="1" fillId="0" borderId="14"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3" borderId="10" xfId="0" applyFill="1" applyBorder="1" applyAlignment="1">
      <alignment vertical="center"/>
    </xf>
    <xf numFmtId="3" fontId="0" fillId="2" borderId="13" xfId="0" applyNumberFormat="1" applyFill="1" applyBorder="1" applyAlignment="1">
      <alignment horizontal="center"/>
    </xf>
    <xf numFmtId="3" fontId="0" fillId="2" borderId="2" xfId="0" applyNumberFormat="1" applyFill="1" applyBorder="1" applyAlignment="1">
      <alignment horizontal="center"/>
    </xf>
    <xf numFmtId="3" fontId="4" fillId="2" borderId="3" xfId="0" applyNumberFormat="1" applyFont="1" applyFill="1" applyBorder="1" applyAlignment="1">
      <alignment horizontal="center"/>
    </xf>
    <xf numFmtId="3" fontId="0" fillId="2" borderId="5" xfId="0" applyNumberFormat="1" applyFill="1" applyBorder="1" applyAlignment="1">
      <alignment horizontal="center"/>
    </xf>
    <xf numFmtId="3" fontId="0" fillId="2" borderId="6" xfId="0" applyNumberFormat="1" applyFill="1" applyBorder="1" applyAlignment="1">
      <alignment horizontal="center"/>
    </xf>
    <xf numFmtId="3" fontId="0" fillId="2" borderId="7" xfId="0" applyNumberFormat="1" applyFill="1" applyBorder="1" applyAlignment="1">
      <alignment horizontal="center"/>
    </xf>
    <xf numFmtId="3" fontId="0" fillId="2" borderId="3" xfId="0" applyNumberFormat="1" applyFill="1" applyBorder="1" applyAlignment="1">
      <alignment horizontal="center"/>
    </xf>
    <xf numFmtId="3" fontId="0" fillId="2" borderId="14" xfId="0" applyNumberFormat="1" applyFill="1" applyBorder="1" applyAlignment="1">
      <alignment horizontal="center"/>
    </xf>
    <xf numFmtId="3" fontId="0" fillId="2" borderId="4" xfId="0" applyNumberFormat="1" applyFill="1" applyBorder="1" applyAlignment="1">
      <alignment horizontal="center"/>
    </xf>
    <xf numFmtId="3" fontId="0" fillId="2" borderId="12" xfId="0" applyNumberFormat="1" applyFill="1" applyBorder="1" applyAlignment="1">
      <alignment horizontal="center"/>
    </xf>
    <xf numFmtId="3" fontId="0" fillId="2" borderId="10" xfId="0" applyNumberFormat="1" applyFill="1" applyBorder="1" applyAlignment="1">
      <alignment horizontal="center"/>
    </xf>
    <xf numFmtId="3" fontId="0" fillId="2" borderId="11" xfId="0" applyNumberFormat="1" applyFill="1" applyBorder="1" applyAlignment="1">
      <alignment horizontal="center"/>
    </xf>
    <xf numFmtId="0" fontId="0" fillId="0" borderId="0" xfId="0" applyAlignment="1">
      <alignment horizontal="left" vertical="center" wrapText="1"/>
    </xf>
    <xf numFmtId="0" fontId="3" fillId="0" borderId="0" xfId="2" applyAlignment="1">
      <alignment horizontal="left" wrapText="1"/>
    </xf>
    <xf numFmtId="0" fontId="0" fillId="0" borderId="0" xfId="0" applyAlignment="1">
      <alignment vertical="center" wrapText="1"/>
    </xf>
    <xf numFmtId="0" fontId="22" fillId="3" borderId="0" xfId="0" applyFont="1" applyFill="1" applyAlignment="1">
      <alignment horizontal="left" vertical="top" wrapText="1"/>
    </xf>
    <xf numFmtId="3" fontId="12" fillId="3" borderId="7" xfId="0" applyNumberFormat="1" applyFont="1" applyFill="1" applyBorder="1" applyAlignment="1" applyProtection="1">
      <alignment horizontal="center" vertical="center" wrapText="1"/>
      <protection locked="0"/>
    </xf>
    <xf numFmtId="3" fontId="4" fillId="3" borderId="8"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wrapText="1"/>
    </xf>
    <xf numFmtId="0" fontId="4" fillId="3" borderId="0" xfId="0" applyFont="1" applyFill="1" applyProtection="1">
      <protection locked="0"/>
    </xf>
    <xf numFmtId="0" fontId="1" fillId="3" borderId="8" xfId="0" applyFont="1" applyFill="1" applyBorder="1" applyAlignment="1" applyProtection="1">
      <alignment horizontal="center"/>
      <protection locked="0"/>
    </xf>
    <xf numFmtId="0" fontId="1" fillId="3" borderId="9"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2" fillId="3" borderId="4" xfId="0" applyFont="1" applyFill="1" applyBorder="1" applyAlignment="1" applyProtection="1">
      <alignment horizontal="center"/>
      <protection locked="0"/>
    </xf>
    <xf numFmtId="0" fontId="18" fillId="2" borderId="16" xfId="0" applyFont="1" applyFill="1" applyBorder="1" applyAlignment="1" applyProtection="1">
      <alignment horizontal="center"/>
      <protection locked="0"/>
    </xf>
    <xf numFmtId="0" fontId="18" fillId="2" borderId="29" xfId="0" applyFont="1" applyFill="1" applyBorder="1" applyAlignment="1" applyProtection="1">
      <alignment horizontal="center"/>
      <protection locked="0"/>
    </xf>
    <xf numFmtId="0" fontId="18" fillId="2" borderId="17" xfId="0" applyFont="1" applyFill="1" applyBorder="1" applyAlignment="1" applyProtection="1">
      <alignment horizontal="center"/>
      <protection locked="0"/>
    </xf>
    <xf numFmtId="0" fontId="17" fillId="3" borderId="0" xfId="0" applyFont="1" applyFill="1" applyAlignment="1" applyProtection="1">
      <alignment horizontal="left" vertical="top" wrapText="1"/>
      <protection locked="0"/>
    </xf>
    <xf numFmtId="0" fontId="17" fillId="3" borderId="23" xfId="0" applyFont="1" applyFill="1" applyBorder="1" applyAlignment="1" applyProtection="1">
      <alignment horizontal="left" vertical="top" wrapText="1"/>
      <protection locked="0"/>
    </xf>
    <xf numFmtId="0" fontId="5" fillId="10" borderId="2" xfId="0" applyFont="1" applyFill="1" applyBorder="1" applyAlignment="1">
      <alignment horizontal="left" vertical="center"/>
    </xf>
    <xf numFmtId="0" fontId="5" fillId="10" borderId="0" xfId="0" applyFont="1" applyFill="1" applyAlignment="1">
      <alignment horizontal="left" vertical="center"/>
    </xf>
    <xf numFmtId="0" fontId="5" fillId="10" borderId="20" xfId="0" applyFont="1" applyFill="1" applyBorder="1" applyAlignment="1">
      <alignment horizontal="left" vertical="center"/>
    </xf>
    <xf numFmtId="0" fontId="18" fillId="2" borderId="16" xfId="0" applyFont="1" applyFill="1" applyBorder="1" applyAlignment="1" applyProtection="1">
      <alignment horizontal="center" vertical="top"/>
      <protection locked="0"/>
    </xf>
    <xf numFmtId="0" fontId="18" fillId="2" borderId="29" xfId="0" applyFont="1" applyFill="1" applyBorder="1" applyAlignment="1" applyProtection="1">
      <alignment horizontal="center" vertical="top"/>
      <protection locked="0"/>
    </xf>
    <xf numFmtId="0" fontId="18" fillId="2" borderId="17" xfId="0" applyFont="1" applyFill="1" applyBorder="1" applyAlignment="1" applyProtection="1">
      <alignment horizontal="center" vertical="top"/>
      <protection locked="0"/>
    </xf>
    <xf numFmtId="0" fontId="5" fillId="10" borderId="25" xfId="0" applyFont="1" applyFill="1" applyBorder="1" applyAlignment="1">
      <alignment horizontal="left" vertical="center"/>
    </xf>
    <xf numFmtId="0" fontId="5" fillId="10" borderId="24" xfId="0" applyFont="1" applyFill="1" applyBorder="1" applyAlignment="1">
      <alignment horizontal="left" vertical="center"/>
    </xf>
    <xf numFmtId="0" fontId="5" fillId="10" borderId="26" xfId="0" applyFont="1" applyFill="1" applyBorder="1" applyAlignment="1">
      <alignment horizontal="left" vertical="center"/>
    </xf>
    <xf numFmtId="0" fontId="5" fillId="10" borderId="28" xfId="0" applyFont="1" applyFill="1" applyBorder="1" applyAlignment="1">
      <alignment horizontal="left" vertical="center"/>
    </xf>
    <xf numFmtId="0" fontId="5" fillId="10" borderId="23" xfId="0" applyFont="1" applyFill="1" applyBorder="1" applyAlignment="1">
      <alignment horizontal="left" vertical="center"/>
    </xf>
    <xf numFmtId="0" fontId="5" fillId="10" borderId="22" xfId="0" applyFont="1" applyFill="1" applyBorder="1" applyAlignment="1">
      <alignment horizontal="left" vertical="center"/>
    </xf>
    <xf numFmtId="0" fontId="5" fillId="11" borderId="2" xfId="0" applyFont="1" applyFill="1" applyBorder="1" applyAlignment="1">
      <alignment horizontal="left" vertical="center"/>
    </xf>
    <xf numFmtId="0" fontId="5" fillId="11" borderId="0" xfId="0" applyFont="1" applyFill="1" applyAlignment="1">
      <alignment horizontal="left" vertical="center"/>
    </xf>
    <xf numFmtId="0" fontId="5" fillId="11" borderId="20" xfId="0" applyFont="1" applyFill="1" applyBorder="1" applyAlignment="1">
      <alignment horizontal="left" vertical="center"/>
    </xf>
    <xf numFmtId="0" fontId="18" fillId="2" borderId="16" xfId="0" applyFont="1" applyFill="1" applyBorder="1" applyAlignment="1">
      <alignment horizontal="left"/>
    </xf>
    <xf numFmtId="0" fontId="18" fillId="2" borderId="29" xfId="0" applyFont="1" applyFill="1" applyBorder="1" applyAlignment="1">
      <alignment horizontal="left"/>
    </xf>
    <xf numFmtId="0" fontId="18" fillId="2" borderId="34" xfId="0" applyFont="1" applyFill="1" applyBorder="1" applyAlignment="1">
      <alignment horizontal="left"/>
    </xf>
    <xf numFmtId="0" fontId="16" fillId="10" borderId="18" xfId="0" applyFont="1" applyFill="1" applyBorder="1" applyAlignment="1">
      <alignment horizontal="left"/>
    </xf>
    <xf numFmtId="0" fontId="16" fillId="10" borderId="24" xfId="0" applyFont="1" applyFill="1" applyBorder="1" applyAlignment="1">
      <alignment horizontal="left"/>
    </xf>
    <xf numFmtId="0" fontId="16" fillId="10" borderId="32" xfId="0" applyFont="1" applyFill="1" applyBorder="1" applyAlignment="1">
      <alignment horizontal="left"/>
    </xf>
    <xf numFmtId="0" fontId="16" fillId="10" borderId="19" xfId="0" applyFont="1" applyFill="1" applyBorder="1" applyAlignment="1">
      <alignment horizontal="left"/>
    </xf>
    <xf numFmtId="0" fontId="16" fillId="10" borderId="0" xfId="0" applyFont="1" applyFill="1" applyAlignment="1">
      <alignment horizontal="left"/>
    </xf>
    <xf numFmtId="0" fontId="16" fillId="10" borderId="10" xfId="0" applyFont="1" applyFill="1" applyBorder="1" applyAlignment="1">
      <alignment horizontal="left"/>
    </xf>
    <xf numFmtId="0" fontId="16" fillId="10" borderId="21" xfId="0" applyFont="1" applyFill="1" applyBorder="1" applyAlignment="1">
      <alignment horizontal="left"/>
    </xf>
    <xf numFmtId="0" fontId="16" fillId="10" borderId="23" xfId="0" applyFont="1" applyFill="1" applyBorder="1" applyAlignment="1">
      <alignment horizontal="left"/>
    </xf>
    <xf numFmtId="0" fontId="16" fillId="10" borderId="33" xfId="0" applyFont="1" applyFill="1" applyBorder="1" applyAlignment="1">
      <alignment horizontal="left"/>
    </xf>
    <xf numFmtId="0" fontId="18" fillId="2" borderId="30" xfId="0" applyFont="1" applyFill="1" applyBorder="1" applyAlignment="1">
      <alignment horizontal="left" wrapText="1"/>
    </xf>
    <xf numFmtId="0" fontId="18" fillId="2" borderId="29" xfId="0" applyFont="1" applyFill="1" applyBorder="1" applyAlignment="1">
      <alignment horizontal="left" wrapText="1"/>
    </xf>
    <xf numFmtId="0" fontId="18" fillId="2" borderId="17" xfId="0" applyFont="1" applyFill="1" applyBorder="1" applyAlignment="1">
      <alignment horizontal="left" wrapText="1"/>
    </xf>
    <xf numFmtId="0" fontId="5" fillId="0" borderId="18"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3" fontId="4" fillId="2" borderId="1" xfId="0" applyNumberFormat="1" applyFont="1" applyFill="1" applyBorder="1" applyAlignment="1">
      <alignment horizontal="center" vertical="center"/>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15" xfId="0" applyFont="1" applyFill="1" applyBorder="1" applyAlignment="1">
      <alignment horizontal="left"/>
    </xf>
    <xf numFmtId="3" fontId="12" fillId="2" borderId="5" xfId="0" applyNumberFormat="1"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xf>
    <xf numFmtId="3" fontId="4" fillId="2" borderId="9" xfId="0" applyNumberFormat="1" applyFont="1" applyFill="1" applyBorder="1" applyAlignment="1">
      <alignment horizontal="center" vertical="center"/>
    </xf>
    <xf numFmtId="3" fontId="4" fillId="2" borderId="15" xfId="0" applyNumberFormat="1" applyFont="1" applyFill="1" applyBorder="1" applyAlignment="1">
      <alignment horizontal="center" vertical="center"/>
    </xf>
    <xf numFmtId="0" fontId="4" fillId="3" borderId="0" xfId="0" applyFont="1" applyFill="1"/>
    <xf numFmtId="0" fontId="4" fillId="3" borderId="10" xfId="0" applyFont="1" applyFill="1" applyBorder="1"/>
    <xf numFmtId="0" fontId="4" fillId="3" borderId="0" xfId="0" applyFont="1" applyFill="1" applyAlignment="1">
      <alignment horizontal="left"/>
    </xf>
    <xf numFmtId="0" fontId="4" fillId="3" borderId="10" xfId="0" applyFont="1" applyFill="1" applyBorder="1" applyAlignment="1">
      <alignment horizontal="left"/>
    </xf>
    <xf numFmtId="0" fontId="14" fillId="8" borderId="8" xfId="0" applyFont="1" applyFill="1" applyBorder="1" applyAlignment="1">
      <alignment horizontal="center"/>
    </xf>
    <xf numFmtId="0" fontId="14" fillId="8" borderId="15" xfId="0" applyFont="1" applyFill="1" applyBorder="1" applyAlignment="1">
      <alignment horizontal="center"/>
    </xf>
    <xf numFmtId="0" fontId="0" fillId="0" borderId="0" xfId="0" applyAlignment="1" applyProtection="1">
      <alignment horizontal="left" vertical="center" wrapText="1"/>
      <protection locked="0"/>
    </xf>
    <xf numFmtId="3" fontId="12" fillId="2" borderId="6" xfId="0" applyNumberFormat="1" applyFont="1" applyFill="1" applyBorder="1" applyAlignment="1">
      <alignment horizontal="center" vertical="center" wrapText="1"/>
    </xf>
    <xf numFmtId="0" fontId="10" fillId="0" borderId="0" xfId="0" applyFont="1" applyAlignment="1">
      <alignment horizontal="left" vertical="center" wrapText="1"/>
    </xf>
    <xf numFmtId="3" fontId="12" fillId="2" borderId="1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cellXfs>
  <cellStyles count="4">
    <cellStyle name="Comma" xfId="3" builtinId="3"/>
    <cellStyle name="Hyperlink" xfId="2" builtinId="8"/>
    <cellStyle name="Normal" xfId="0" builtinId="0"/>
    <cellStyle name="Percent" xfId="1" builtinId="5"/>
  </cellStyles>
  <dxfs count="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ont>
        <color auto="1"/>
      </font>
      <fill>
        <patternFill>
          <bgColor rgb="FF00B050"/>
        </patternFill>
      </fill>
    </dxf>
  </dxfs>
  <tableStyles count="0" defaultTableStyle="TableStyleMedium2" defaultPivotStyle="PivotStyleLight16"/>
  <colors>
    <mruColors>
      <color rgb="FFB2B2B2"/>
      <color rgb="FFCCECFF"/>
      <color rgb="FF69D8FF"/>
      <color rgb="FFBCE292"/>
      <color rgb="FF80C634"/>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31</xdr:row>
      <xdr:rowOff>22225</xdr:rowOff>
    </xdr:from>
    <xdr:to>
      <xdr:col>19</xdr:col>
      <xdr:colOff>508000</xdr:colOff>
      <xdr:row>36</xdr:row>
      <xdr:rowOff>98426</xdr:rowOff>
    </xdr:to>
    <xdr:pic>
      <xdr:nvPicPr>
        <xdr:cNvPr id="3" name="Picture 2" descr="http://www.chiamass.gov/themes/chia/images/chia_logo_108.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77600" y="6232525"/>
          <a:ext cx="1054100" cy="9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2875" y="866774"/>
          <a:ext cx="12224385"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a:t>
          </a: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Regulation 957 CMR 10.00 requires payers to report aggregate membership, premiums, and claims data by market sector, product type, and benefit design type for the previous three calendar years in the Premiums Workbook (.xlsx).  The 2024 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A. Payer Verification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A includes data checks to identify potential errors prior to submission. Below the “Data Validation” table are auto-calculated aggregate and per member per month (PMPM) values based on payer-submitted data (worksheets B-E); these may assist in locating data issues related to a failed check. Data submitters should review the “Data Validation” table and address all items marked “Fail” by either resolving the data issue(s) or providing a written explanation in the box labeled “Explanation of Unresolved Issues.” A submission contact is required.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B. Member</a:t>
          </a:r>
          <a:r>
            <a:rPr lang="en-US" sz="1100" b="1" baseline="0">
              <a:solidFill>
                <a:schemeClr val="dk1"/>
              </a:solidFill>
              <a:effectLst/>
              <a:latin typeface="+mn-lt"/>
              <a:ea typeface="+mn-ea"/>
              <a:cs typeface="+mn-cs"/>
            </a:rPr>
            <a:t> Months</a:t>
          </a:r>
          <a:r>
            <a:rPr lang="en-US" sz="1100" b="1">
              <a:solidFill>
                <a:schemeClr val="dk1"/>
              </a:solidFill>
              <a:effectLst/>
              <a:latin typeface="+mn-lt"/>
              <a:ea typeface="+mn-ea"/>
              <a:cs typeface="+mn-cs"/>
            </a:rPr>
            <a:t> by Geography and Gender &amp; Age Group</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Worksheets B1 &amp; B2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Geographic Area (3-digit zip) by Year, Funding Type, Product Type, and Market Sector.</a:t>
          </a:r>
        </a:p>
        <a:p>
          <a:r>
            <a:rPr lang="en-US" sz="1100">
              <a:solidFill>
                <a:schemeClr val="dk1"/>
              </a:solidFill>
              <a:effectLst/>
              <a:latin typeface="+mn-lt"/>
              <a:ea typeface="+mn-ea"/>
              <a:cs typeface="+mn-cs"/>
            </a:rPr>
            <a:t>Worksheets B3 &amp; B4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Gender &amp; Age Group by Year, Funding Type, Product Type, Benefit Design Type, and Market Sector.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C. Member Months by Cost-Sharing Limits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C requests Member Months data according to members’ deductible and out-of-pocket (OOP) spending limits. Deductible limits and OOP maximums should be reported based on individual (single) policy amounts, even for members enrolled in family policies. In cases of PPO, POS, and/or tiered network products, please report the deductible or OOP limit for the most utilized tier.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 Filler</a:t>
          </a:r>
        </a:p>
        <a:p>
          <a:r>
            <a:rPr lang="en-US" sz="1100" b="0">
              <a:solidFill>
                <a:schemeClr val="dk1"/>
              </a:solidFill>
              <a:effectLst/>
              <a:latin typeface="+mn-lt"/>
              <a:ea typeface="+mn-ea"/>
              <a:cs typeface="+mn-cs"/>
            </a:rPr>
            <a:t>Do not populate</a:t>
          </a:r>
          <a:r>
            <a:rPr lang="en-US" sz="1100" b="0" baseline="0">
              <a:solidFill>
                <a:schemeClr val="dk1"/>
              </a:solidFill>
              <a:effectLst/>
              <a:latin typeface="+mn-lt"/>
              <a:ea typeface="+mn-ea"/>
              <a:cs typeface="+mn-cs"/>
            </a:rPr>
            <a:t> with any data.</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E. Financials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E1 requests the following aggregate financial data for fully-insured plans by Year, Product Type, Benefit Design Type, and Market Sector:</a:t>
          </a:r>
        </a:p>
        <a:p>
          <a:pPr lvl="0"/>
          <a:r>
            <a:rPr lang="en-US" sz="1100">
              <a:solidFill>
                <a:schemeClr val="dk1"/>
              </a:solidFill>
              <a:effectLst/>
              <a:latin typeface="+mn-lt"/>
              <a:ea typeface="+mn-ea"/>
              <a:cs typeface="+mn-cs"/>
            </a:rPr>
            <a:t>- Earned Premiums (incl. APTC, excl. MLR Rebates)</a:t>
          </a:r>
        </a:p>
        <a:p>
          <a:pPr lvl="0"/>
          <a:r>
            <a:rPr lang="en-US" sz="1100">
              <a:solidFill>
                <a:schemeClr val="dk1"/>
              </a:solidFill>
              <a:effectLst/>
              <a:latin typeface="+mn-lt"/>
              <a:ea typeface="+mn-ea"/>
              <a:cs typeface="+mn-cs"/>
            </a:rPr>
            <a:t>- MLR Rebates [</a:t>
          </a:r>
          <a:r>
            <a:rPr lang="en-US" sz="1100" i="1">
              <a:solidFill>
                <a:schemeClr val="dk1"/>
              </a:solidFill>
              <a:effectLst/>
              <a:latin typeface="+mn-lt"/>
              <a:ea typeface="+mn-ea"/>
              <a:cs typeface="+mn-cs"/>
            </a:rPr>
            <a:t>Amounts for Individual Purchasers need not be allocated to the three subsidy categories; instead, enter the total amount for the individual market for the applicable year in the ‘No Subsidy/Unknown’ column.]</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Claims: Allowed</a:t>
          </a:r>
          <a:r>
            <a:rPr lang="en-US" sz="1100" baseline="0">
              <a:solidFill>
                <a:schemeClr val="dk1"/>
              </a:solidFill>
              <a:effectLst/>
              <a:latin typeface="+mn-lt"/>
              <a:ea typeface="+mn-ea"/>
              <a:cs typeface="+mn-cs"/>
            </a:rPr>
            <a:t> and Incurred (net of prescription drug rebates)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ACA/ Health Connector Subsidy Amounts:</a:t>
          </a:r>
        </a:p>
        <a:p>
          <a:pPr lvl="1"/>
          <a:r>
            <a:rPr lang="en-US" sz="1100">
              <a:solidFill>
                <a:schemeClr val="dk1"/>
              </a:solidFill>
              <a:effectLst/>
              <a:latin typeface="+mn-lt"/>
              <a:ea typeface="+mn-ea"/>
              <a:cs typeface="+mn-cs"/>
            </a:rPr>
            <a:t>- Advance Premium Tax Credit Amounts</a:t>
          </a:r>
        </a:p>
        <a:p>
          <a:pPr lvl="1"/>
          <a:r>
            <a:rPr lang="en-US" sz="1100">
              <a:solidFill>
                <a:schemeClr val="dk1"/>
              </a:solidFill>
              <a:effectLst/>
              <a:latin typeface="+mn-lt"/>
              <a:ea typeface="+mn-ea"/>
              <a:cs typeface="+mn-cs"/>
            </a:rPr>
            <a:t>- Cost-Sharing Reduction Amounts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E2 requests the following aggregate financial data for self-insured plans by Year, Product Type, Benefit Design Type, and Market Sector:</a:t>
          </a: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 Claims: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Allowed and Incurred (net of prescription drug rebates)</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CHIA</a:t>
          </a:r>
          <a:r>
            <a:rPr lang="en-US" sz="1100" baseline="0">
              <a:solidFill>
                <a:schemeClr val="dk1"/>
              </a:solidFill>
              <a:effectLst/>
              <a:latin typeface="+mn-lt"/>
              <a:ea typeface="+mn-ea"/>
              <a:cs typeface="+mn-cs"/>
            </a:rPr>
            <a:t> will no longer collect the following data types. Data submitters are instructed to leave these rows blank:</a:t>
          </a:r>
        </a:p>
        <a:p>
          <a:pPr lvl="0"/>
          <a:r>
            <a:rPr lang="en-US" sz="1100" baseline="0">
              <a:solidFill>
                <a:schemeClr val="dk1"/>
              </a:solidFill>
              <a:effectLst/>
              <a:latin typeface="+mn-lt"/>
              <a:ea typeface="+mn-ea"/>
              <a:cs typeface="+mn-cs"/>
            </a:rPr>
            <a:t>- Risk Adjustment Transfer Amounts </a:t>
          </a:r>
        </a:p>
        <a:p>
          <a:pPr lvl="0"/>
          <a:r>
            <a:rPr lang="en-US" sz="1100" baseline="0">
              <a:solidFill>
                <a:schemeClr val="dk1"/>
              </a:solidFill>
              <a:effectLst/>
              <a:latin typeface="+mn-lt"/>
              <a:ea typeface="+mn-ea"/>
              <a:cs typeface="+mn-cs"/>
            </a:rPr>
            <a:t>- Federal Transitional Reinsurance Amounts</a:t>
          </a:r>
        </a:p>
        <a:p>
          <a:pPr lvl="0"/>
          <a:r>
            <a:rPr lang="en-US" sz="1100" baseline="0">
              <a:solidFill>
                <a:schemeClr val="dk1"/>
              </a:solidFill>
              <a:effectLst/>
              <a:latin typeface="+mn-lt"/>
              <a:ea typeface="+mn-ea"/>
              <a:cs typeface="+mn-cs"/>
            </a:rPr>
            <a:t>- Risk Corridor Amounts</a:t>
          </a:r>
        </a:p>
        <a:p>
          <a:pPr lvl="0"/>
          <a:r>
            <a:rPr lang="en-US" sz="1100" baseline="0">
              <a:solidFill>
                <a:schemeClr val="dk1"/>
              </a:solidFill>
              <a:effectLst/>
              <a:latin typeface="+mn-lt"/>
              <a:ea typeface="+mn-ea"/>
              <a:cs typeface="+mn-cs"/>
            </a:rPr>
            <a:t>- Administrative Service Fees</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F. Filler</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Do not populate with any data.</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G. Reconciliation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G requests data reconciliation checks between inputted data and other payer data submissions.  Please explain major discrepancies with:</a:t>
          </a:r>
        </a:p>
        <a:p>
          <a:pPr lvl="0"/>
          <a:r>
            <a:rPr lang="en-US" sz="1100">
              <a:solidFill>
                <a:schemeClr val="dk1"/>
              </a:solidFill>
              <a:effectLst/>
              <a:latin typeface="+mn-lt"/>
              <a:ea typeface="+mn-ea"/>
              <a:cs typeface="+mn-cs"/>
            </a:rPr>
            <a:t>- Massachusetts Division of Insurance's Medical Loss Ratio Reporting Form</a:t>
          </a:r>
        </a:p>
        <a:p>
          <a:pPr lvl="0"/>
          <a:r>
            <a:rPr lang="en-US" sz="1100">
              <a:solidFill>
                <a:schemeClr val="dk1"/>
              </a:solidFill>
              <a:effectLst/>
              <a:latin typeface="+mn-lt"/>
              <a:ea typeface="+mn-ea"/>
              <a:cs typeface="+mn-cs"/>
            </a:rPr>
            <a:t>- Center for Consumer Information and Insurance Oversight’s Medical Loss Ratio Reporting Form</a:t>
          </a:r>
        </a:p>
        <a:p>
          <a:pPr lvl="0"/>
          <a:r>
            <a:rPr lang="en-US" sz="1100">
              <a:solidFill>
                <a:schemeClr val="dk1"/>
              </a:solidFill>
              <a:effectLst/>
              <a:latin typeface="+mn-lt"/>
              <a:ea typeface="+mn-ea"/>
              <a:cs typeface="+mn-cs"/>
            </a:rPr>
            <a:t>- National Association of Insurance Commissioners’ Supplemental Health Care Exhibit </a:t>
          </a:r>
        </a:p>
        <a:p>
          <a:pPr lvl="0"/>
          <a:r>
            <a:rPr lang="en-US" sz="1100">
              <a:solidFill>
                <a:schemeClr val="dk1"/>
              </a:solidFill>
              <a:effectLst/>
              <a:latin typeface="+mn-lt"/>
              <a:ea typeface="+mn-ea"/>
              <a:cs typeface="+mn-cs"/>
            </a:rPr>
            <a:t>- Prior CHIA Annual Premiums Data Request submissions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detailed reconciliation is not required.  Rather, a listing of reasons for potential discrepancies should be provided.  </a:t>
          </a: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definitions, please see Data Submission Manual.</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4.9989318521683403E-2"/>
    <pageSetUpPr fitToPage="1"/>
  </sheetPr>
  <dimension ref="A1:T51"/>
  <sheetViews>
    <sheetView showGridLines="0" tabSelected="1" zoomScaleNormal="100" workbookViewId="0"/>
  </sheetViews>
  <sheetFormatPr defaultColWidth="0" defaultRowHeight="15" zeroHeight="1" x14ac:dyDescent="0.25"/>
  <cols>
    <col min="1" max="19" width="9.140625" style="5" customWidth="1"/>
    <col min="20" max="20" width="14.5703125" style="5" customWidth="1"/>
    <col min="21" max="16384" width="9.140625" hidden="1"/>
  </cols>
  <sheetData>
    <row r="1" spans="1:20" s="3" customFormat="1" ht="21" x14ac:dyDescent="0.35">
      <c r="A1" s="2" t="s">
        <v>230</v>
      </c>
    </row>
    <row r="2" spans="1:20" s="5" customFormat="1" ht="18.75" x14ac:dyDescent="0.3">
      <c r="A2" s="4" t="s">
        <v>0</v>
      </c>
    </row>
    <row r="3" spans="1:20" s="5" customFormat="1" ht="18.75" x14ac:dyDescent="0.3">
      <c r="A3" s="4" t="s">
        <v>1</v>
      </c>
    </row>
    <row r="4" spans="1:20" s="5" customFormat="1" x14ac:dyDescent="0.25"/>
    <row r="5" spans="1:20" ht="37.5" customHeight="1" x14ac:dyDescent="0.25">
      <c r="A5" s="432" t="s">
        <v>2</v>
      </c>
      <c r="B5" s="432"/>
      <c r="C5" s="432"/>
      <c r="D5" s="432"/>
      <c r="E5" s="432"/>
      <c r="F5" s="432"/>
      <c r="G5" s="432"/>
      <c r="H5" s="432"/>
      <c r="I5" s="432"/>
      <c r="J5" s="432"/>
      <c r="K5" s="432"/>
      <c r="L5" s="432"/>
      <c r="M5" s="432"/>
      <c r="N5" s="432"/>
      <c r="O5" s="432"/>
      <c r="P5" s="432"/>
      <c r="Q5" s="432"/>
      <c r="R5" s="432"/>
      <c r="S5" s="432"/>
      <c r="T5" s="432"/>
    </row>
    <row r="6" spans="1:20" ht="7.5" customHeight="1" x14ac:dyDescent="0.25">
      <c r="A6" s="7"/>
    </row>
    <row r="7" spans="1:20" x14ac:dyDescent="0.25">
      <c r="A7" s="7" t="s">
        <v>228</v>
      </c>
    </row>
    <row r="8" spans="1:20" ht="7.5" customHeight="1" x14ac:dyDescent="0.25">
      <c r="A8" s="7"/>
    </row>
    <row r="9" spans="1:20" x14ac:dyDescent="0.25">
      <c r="A9" s="6" t="s">
        <v>3</v>
      </c>
    </row>
    <row r="10" spans="1:20" ht="7.5" customHeight="1" x14ac:dyDescent="0.25">
      <c r="A10" s="7"/>
    </row>
    <row r="11" spans="1:20" ht="29.25" customHeight="1" x14ac:dyDescent="0.25">
      <c r="A11" s="433" t="s">
        <v>229</v>
      </c>
      <c r="B11" s="433"/>
      <c r="C11" s="433"/>
      <c r="D11" s="433"/>
      <c r="E11" s="433"/>
      <c r="F11" s="433"/>
      <c r="G11" s="433"/>
      <c r="H11" s="433"/>
      <c r="I11" s="433"/>
      <c r="J11" s="433"/>
      <c r="K11" s="433"/>
      <c r="L11" s="433"/>
      <c r="M11" s="433"/>
      <c r="N11" s="433"/>
      <c r="O11" s="433"/>
      <c r="P11" s="433"/>
      <c r="Q11" s="433"/>
      <c r="R11" s="433"/>
      <c r="S11" s="433"/>
      <c r="T11" s="433"/>
    </row>
    <row r="12" spans="1:20" ht="7.5" customHeight="1" x14ac:dyDescent="0.25">
      <c r="A12" s="7"/>
    </row>
    <row r="13" spans="1:20" x14ac:dyDescent="0.25">
      <c r="A13" s="7" t="s">
        <v>4</v>
      </c>
    </row>
    <row r="14" spans="1:20" x14ac:dyDescent="0.25">
      <c r="A14" s="7" t="s">
        <v>5</v>
      </c>
    </row>
    <row r="15" spans="1:20" x14ac:dyDescent="0.25">
      <c r="A15" s="7" t="s">
        <v>6</v>
      </c>
    </row>
    <row r="16" spans="1:20" x14ac:dyDescent="0.25">
      <c r="A16" s="7" t="s">
        <v>7</v>
      </c>
    </row>
    <row r="17" spans="1:20" x14ac:dyDescent="0.25">
      <c r="A17" s="7" t="s">
        <v>8</v>
      </c>
    </row>
    <row r="18" spans="1:20" x14ac:dyDescent="0.25">
      <c r="A18" s="7" t="s">
        <v>238</v>
      </c>
    </row>
    <row r="19" spans="1:20" x14ac:dyDescent="0.25">
      <c r="A19" s="7" t="s">
        <v>9</v>
      </c>
    </row>
    <row r="20" spans="1:20" x14ac:dyDescent="0.25">
      <c r="A20" s="5" t="s">
        <v>10</v>
      </c>
      <c r="T20"/>
    </row>
    <row r="21" spans="1:20" x14ac:dyDescent="0.25">
      <c r="A21" s="7" t="s">
        <v>11</v>
      </c>
    </row>
    <row r="22" spans="1:20" x14ac:dyDescent="0.25">
      <c r="A22" s="7" t="s">
        <v>12</v>
      </c>
    </row>
    <row r="23" spans="1:20" x14ac:dyDescent="0.25">
      <c r="A23" s="7" t="s">
        <v>239</v>
      </c>
    </row>
    <row r="24" spans="1:20" x14ac:dyDescent="0.25">
      <c r="A24" s="7"/>
    </row>
    <row r="25" spans="1:20" x14ac:dyDescent="0.25">
      <c r="A25" t="s">
        <v>13</v>
      </c>
    </row>
    <row r="26" spans="1:20" ht="48" customHeight="1" x14ac:dyDescent="0.25">
      <c r="A26" s="434" t="s">
        <v>243</v>
      </c>
      <c r="B26" s="434"/>
      <c r="C26" s="434"/>
      <c r="D26" s="434"/>
      <c r="E26" s="434"/>
      <c r="F26" s="434"/>
      <c r="G26" s="434"/>
      <c r="H26" s="434"/>
      <c r="I26" s="434"/>
      <c r="J26" s="434"/>
      <c r="K26" s="434"/>
      <c r="L26" s="434"/>
      <c r="M26" s="434"/>
      <c r="N26" s="434"/>
      <c r="O26" s="434"/>
      <c r="P26" s="434"/>
      <c r="Q26" s="434"/>
      <c r="R26" s="434"/>
      <c r="S26" s="434"/>
      <c r="T26" s="434"/>
    </row>
    <row r="27" spans="1:20" x14ac:dyDescent="0.25"/>
    <row r="28" spans="1:20" x14ac:dyDescent="0.25"/>
    <row r="29" spans="1:20" x14ac:dyDescent="0.25"/>
    <row r="30" spans="1:20" x14ac:dyDescent="0.25"/>
    <row r="31" spans="1:20" x14ac:dyDescent="0.25">
      <c r="A31" s="1"/>
    </row>
    <row r="32" spans="1: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sheetData>
  <mergeCells count="3">
    <mergeCell ref="A5:T5"/>
    <mergeCell ref="A11:T11"/>
    <mergeCell ref="A26:T26"/>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00000000-0004-0000-0000-000000000000}"/>
  </hyperlinks>
  <pageMargins left="0.7" right="0.7" top="0.75" bottom="0.75" header="0.3" footer="0.3"/>
  <pageSetup scale="6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sheetPr>
  <dimension ref="A1:A2"/>
  <sheetViews>
    <sheetView zoomScale="80" zoomScaleNormal="80" workbookViewId="0"/>
  </sheetViews>
  <sheetFormatPr defaultRowHeight="15" x14ac:dyDescent="0.25"/>
  <sheetData>
    <row r="1" spans="1:1" ht="18.75" x14ac:dyDescent="0.3">
      <c r="A1" s="130" t="s">
        <v>184</v>
      </c>
    </row>
    <row r="2" spans="1:1" x14ac:dyDescent="0.25">
      <c r="A2" t="s">
        <v>185</v>
      </c>
    </row>
  </sheetData>
  <sheetProtection algorithmName="SHA-512" hashValue="nCUWL/U0yyZOyVzjjVLwjkyA33XUOpwK2diEWRGKWYRzRKicNMPXl7U/k4HUHhNLeCIv9KS3q9+4e8LpyMC3Gg==" saltValue="CJ04KK37H7jMkSPnycan9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4" tint="0.59999389629810485"/>
    <pageSetUpPr fitToPage="1"/>
  </sheetPr>
  <dimension ref="A1:R193"/>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3.85546875" style="15" customWidth="1"/>
    <col min="11"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186</v>
      </c>
      <c r="B1" s="5"/>
      <c r="C1" s="5"/>
      <c r="D1" s="43"/>
      <c r="E1" s="5"/>
      <c r="F1" s="5"/>
      <c r="G1" s="5"/>
      <c r="H1" s="5"/>
      <c r="I1" s="5"/>
      <c r="J1" s="5"/>
      <c r="K1" s="5"/>
      <c r="L1" s="5"/>
      <c r="M1" s="5"/>
      <c r="N1" s="5"/>
      <c r="O1" s="5"/>
      <c r="P1" s="5"/>
      <c r="R1" s="8"/>
    </row>
    <row r="2" spans="1:18" customFormat="1" ht="15.75" x14ac:dyDescent="0.25">
      <c r="A2" s="44" t="s">
        <v>51</v>
      </c>
      <c r="B2" s="5"/>
      <c r="C2" s="5"/>
      <c r="D2" s="5"/>
      <c r="E2" s="5"/>
      <c r="F2" s="5"/>
      <c r="G2" s="5"/>
      <c r="H2" s="5"/>
      <c r="I2" s="5"/>
      <c r="J2" s="5"/>
      <c r="K2" s="5"/>
      <c r="L2" s="5"/>
      <c r="M2" s="5"/>
      <c r="N2" s="5"/>
      <c r="O2" s="5"/>
      <c r="P2" s="5"/>
      <c r="R2" s="8"/>
    </row>
    <row r="3" spans="1:18" customFormat="1" ht="15.75" x14ac:dyDescent="0.25">
      <c r="A3" s="63" t="s">
        <v>241</v>
      </c>
      <c r="B3" s="5"/>
      <c r="C3" s="5"/>
      <c r="D3" s="5"/>
      <c r="E3" s="5"/>
      <c r="F3" s="5"/>
      <c r="G3" s="5"/>
      <c r="H3" s="5"/>
      <c r="I3" s="5"/>
      <c r="J3" s="5"/>
      <c r="K3" s="5"/>
      <c r="L3" s="5"/>
      <c r="M3" s="5"/>
      <c r="N3" s="5"/>
      <c r="O3" s="5"/>
      <c r="P3" s="5"/>
      <c r="R3" s="8"/>
    </row>
    <row r="4" spans="1:18" x14ac:dyDescent="0.25">
      <c r="A4" s="497" t="s">
        <v>55</v>
      </c>
      <c r="B4" s="498"/>
      <c r="C4" s="489" t="str">
        <f>A!C5</f>
        <v>[Input Required]</v>
      </c>
      <c r="D4" s="490"/>
      <c r="E4" s="491"/>
      <c r="F4" s="9"/>
      <c r="G4" s="14"/>
      <c r="H4" s="9"/>
      <c r="I4" s="14"/>
      <c r="J4" s="14"/>
      <c r="K4" s="14"/>
      <c r="L4" s="14"/>
      <c r="M4" s="14"/>
      <c r="N4" s="14"/>
      <c r="O4" s="14"/>
      <c r="P4" s="14"/>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2" t="s">
        <v>80</v>
      </c>
      <c r="H6" s="494" t="s">
        <v>115</v>
      </c>
      <c r="I6" s="495"/>
      <c r="J6" s="496"/>
      <c r="K6" s="18" t="s">
        <v>116</v>
      </c>
      <c r="L6" s="488" t="s">
        <v>117</v>
      </c>
      <c r="M6" s="488"/>
      <c r="N6" s="488"/>
      <c r="O6" s="488"/>
      <c r="P6" s="19" t="s">
        <v>118</v>
      </c>
    </row>
    <row r="7" spans="1:18" ht="45" customHeight="1" x14ac:dyDescent="0.25">
      <c r="A7" s="20" t="s">
        <v>82</v>
      </c>
      <c r="B7" s="20" t="s">
        <v>83</v>
      </c>
      <c r="C7" s="21" t="s">
        <v>187</v>
      </c>
      <c r="D7" s="22" t="s">
        <v>84</v>
      </c>
      <c r="E7" s="22" t="s">
        <v>85</v>
      </c>
      <c r="F7" s="37" t="s">
        <v>86</v>
      </c>
      <c r="G7" s="493"/>
      <c r="H7" s="18" t="s">
        <v>120</v>
      </c>
      <c r="I7" s="38" t="s">
        <v>121</v>
      </c>
      <c r="J7" s="24" t="s">
        <v>122</v>
      </c>
      <c r="K7" s="18" t="s">
        <v>116</v>
      </c>
      <c r="L7" s="18" t="s">
        <v>123</v>
      </c>
      <c r="M7" s="39" t="s">
        <v>124</v>
      </c>
      <c r="N7" s="39" t="s">
        <v>125</v>
      </c>
      <c r="O7" s="39" t="s">
        <v>126</v>
      </c>
      <c r="P7" s="18" t="s">
        <v>127</v>
      </c>
    </row>
    <row r="8" spans="1:18" x14ac:dyDescent="0.25">
      <c r="A8" s="65" t="s">
        <v>91</v>
      </c>
      <c r="B8" s="66">
        <v>2021</v>
      </c>
      <c r="C8" s="67" t="s">
        <v>188</v>
      </c>
      <c r="D8" s="68" t="s">
        <v>92</v>
      </c>
      <c r="E8" s="68" t="s">
        <v>92</v>
      </c>
      <c r="F8" s="66" t="s">
        <v>93</v>
      </c>
      <c r="G8" s="109">
        <f>SUM(H8:P8)</f>
        <v>0</v>
      </c>
      <c r="H8" s="109">
        <f t="shared" ref="H8:J9" si="0">H38+H68+H98+H128</f>
        <v>0</v>
      </c>
      <c r="I8" s="109">
        <f t="shared" si="0"/>
        <v>0</v>
      </c>
      <c r="J8" s="109">
        <f t="shared" si="0"/>
        <v>0</v>
      </c>
      <c r="K8" s="110">
        <f t="shared" ref="K8:P8" si="1">K38+K68+K98+K128</f>
        <v>0</v>
      </c>
      <c r="L8" s="110">
        <f t="shared" si="1"/>
        <v>0</v>
      </c>
      <c r="M8" s="111">
        <f t="shared" si="1"/>
        <v>0</v>
      </c>
      <c r="N8" s="111">
        <f t="shared" si="1"/>
        <v>0</v>
      </c>
      <c r="O8" s="111">
        <f t="shared" si="1"/>
        <v>0</v>
      </c>
      <c r="P8" s="110">
        <f t="shared" si="1"/>
        <v>0</v>
      </c>
      <c r="R8" s="16" t="str">
        <f t="shared" ref="R8:R71" si="2">B8&amp;C8&amp;D8&amp;E8</f>
        <v>2021Earned Premiums (incl. APTC, excl. MLR Rebates)AllAll</v>
      </c>
    </row>
    <row r="9" spans="1:18" x14ac:dyDescent="0.25">
      <c r="A9" s="40" t="s">
        <v>91</v>
      </c>
      <c r="B9" s="27">
        <v>2021</v>
      </c>
      <c r="C9" s="28" t="s">
        <v>189</v>
      </c>
      <c r="D9" s="72" t="s">
        <v>92</v>
      </c>
      <c r="E9" s="72" t="s">
        <v>92</v>
      </c>
      <c r="F9" s="27" t="s">
        <v>93</v>
      </c>
      <c r="G9" s="77">
        <f>SUM(H9:P9)</f>
        <v>0</v>
      </c>
      <c r="H9" s="112">
        <f t="shared" si="0"/>
        <v>0</v>
      </c>
      <c r="I9" s="113"/>
      <c r="J9" s="114"/>
      <c r="K9" s="81">
        <f>K39+K69+K99+K129</f>
        <v>0</v>
      </c>
      <c r="L9" s="81">
        <f t="shared" ref="L9:P12" si="3">L39+L69+L99+L129</f>
        <v>0</v>
      </c>
      <c r="M9" s="82">
        <f t="shared" si="3"/>
        <v>0</v>
      </c>
      <c r="N9" s="82">
        <f t="shared" si="3"/>
        <v>0</v>
      </c>
      <c r="O9" s="82">
        <f t="shared" si="3"/>
        <v>0</v>
      </c>
      <c r="P9" s="81">
        <f t="shared" si="3"/>
        <v>0</v>
      </c>
      <c r="R9" s="16" t="str">
        <f t="shared" si="2"/>
        <v>2021MLR RebatesAllAll</v>
      </c>
    </row>
    <row r="10" spans="1:18" x14ac:dyDescent="0.25">
      <c r="A10" s="40" t="s">
        <v>91</v>
      </c>
      <c r="B10" s="27">
        <v>2021</v>
      </c>
      <c r="C10" s="28" t="s">
        <v>190</v>
      </c>
      <c r="D10" s="72" t="s">
        <v>92</v>
      </c>
      <c r="E10" s="72" t="s">
        <v>92</v>
      </c>
      <c r="F10" s="27" t="s">
        <v>93</v>
      </c>
      <c r="G10" s="41">
        <f t="array" ref="G10">IFERROR(G11/SUM(IF(H10:P10&lt;&gt;0,H11:P11/H10:P10,0)),0)</f>
        <v>0</v>
      </c>
      <c r="H10" s="41">
        <f t="shared" ref="H10:P10" si="4">IF(H11=0,0,H11/(IF(H40=0,0,H41/H40)+IF(H70=0,0,H71/H70)+IF(H100=0,0,H101/H100)+IF(H130=0,0,H131/H130)))</f>
        <v>0</v>
      </c>
      <c r="I10" s="41">
        <f t="shared" si="4"/>
        <v>0</v>
      </c>
      <c r="J10" s="41">
        <f t="shared" si="4"/>
        <v>0</v>
      </c>
      <c r="K10" s="76">
        <f t="shared" si="4"/>
        <v>0</v>
      </c>
      <c r="L10" s="76">
        <f t="shared" si="4"/>
        <v>0</v>
      </c>
      <c r="M10" s="41">
        <f t="shared" si="4"/>
        <v>0</v>
      </c>
      <c r="N10" s="41">
        <f t="shared" si="4"/>
        <v>0</v>
      </c>
      <c r="O10" s="41">
        <f t="shared" si="4"/>
        <v>0</v>
      </c>
      <c r="P10" s="76">
        <f t="shared" si="4"/>
        <v>0</v>
      </c>
      <c r="R10" s="16" t="str">
        <f t="shared" si="2"/>
        <v>2021Benefits Not Carved Out (%)AllAll</v>
      </c>
    </row>
    <row r="11" spans="1:18" x14ac:dyDescent="0.25">
      <c r="A11" s="40" t="s">
        <v>91</v>
      </c>
      <c r="B11" s="27">
        <v>2021</v>
      </c>
      <c r="C11" s="28" t="s">
        <v>108</v>
      </c>
      <c r="D11" s="72" t="s">
        <v>92</v>
      </c>
      <c r="E11" s="72" t="s">
        <v>92</v>
      </c>
      <c r="F11" s="27" t="s">
        <v>93</v>
      </c>
      <c r="G11" s="77">
        <f t="shared" ref="G11:G19" si="5">SUM(H11:P11)</f>
        <v>0</v>
      </c>
      <c r="H11" s="77">
        <f t="shared" ref="H11:K12" si="6">H41+H71+H101+H131</f>
        <v>0</v>
      </c>
      <c r="I11" s="77">
        <f t="shared" si="6"/>
        <v>0</v>
      </c>
      <c r="J11" s="77">
        <f t="shared" si="6"/>
        <v>0</v>
      </c>
      <c r="K11" s="81">
        <f t="shared" si="6"/>
        <v>0</v>
      </c>
      <c r="L11" s="81">
        <f t="shared" si="3"/>
        <v>0</v>
      </c>
      <c r="M11" s="82">
        <f t="shared" si="3"/>
        <v>0</v>
      </c>
      <c r="N11" s="82">
        <f t="shared" si="3"/>
        <v>0</v>
      </c>
      <c r="O11" s="82">
        <f t="shared" si="3"/>
        <v>0</v>
      </c>
      <c r="P11" s="81">
        <f t="shared" si="3"/>
        <v>0</v>
      </c>
      <c r="R11" s="16" t="str">
        <f t="shared" si="2"/>
        <v>2021Allowed ClaimsAllAll</v>
      </c>
    </row>
    <row r="12" spans="1:18" x14ac:dyDescent="0.25">
      <c r="A12" s="40" t="s">
        <v>91</v>
      </c>
      <c r="B12" s="27">
        <v>2021</v>
      </c>
      <c r="C12" s="28" t="s">
        <v>109</v>
      </c>
      <c r="D12" s="72" t="s">
        <v>92</v>
      </c>
      <c r="E12" s="72" t="s">
        <v>92</v>
      </c>
      <c r="F12" s="27" t="s">
        <v>93</v>
      </c>
      <c r="G12" s="77">
        <f t="shared" si="5"/>
        <v>0</v>
      </c>
      <c r="H12" s="77">
        <f t="shared" si="6"/>
        <v>0</v>
      </c>
      <c r="I12" s="77">
        <f t="shared" si="6"/>
        <v>0</v>
      </c>
      <c r="J12" s="77">
        <f t="shared" si="6"/>
        <v>0</v>
      </c>
      <c r="K12" s="81">
        <f t="shared" si="6"/>
        <v>0</v>
      </c>
      <c r="L12" s="81">
        <f t="shared" si="3"/>
        <v>0</v>
      </c>
      <c r="M12" s="82">
        <f t="shared" si="3"/>
        <v>0</v>
      </c>
      <c r="N12" s="82">
        <f t="shared" si="3"/>
        <v>0</v>
      </c>
      <c r="O12" s="82">
        <f t="shared" si="3"/>
        <v>0</v>
      </c>
      <c r="P12" s="81">
        <f t="shared" si="3"/>
        <v>0</v>
      </c>
      <c r="R12" s="16" t="str">
        <f t="shared" si="2"/>
        <v>2021Incurred ClaimsAllAll</v>
      </c>
    </row>
    <row r="13" spans="1:18" x14ac:dyDescent="0.25">
      <c r="A13" s="40" t="s">
        <v>91</v>
      </c>
      <c r="B13" s="27">
        <v>2021</v>
      </c>
      <c r="C13" s="351" t="s">
        <v>191</v>
      </c>
      <c r="D13" s="72" t="s">
        <v>92</v>
      </c>
      <c r="E13" s="72" t="s">
        <v>92</v>
      </c>
      <c r="F13" s="27" t="s">
        <v>93</v>
      </c>
      <c r="G13" s="77">
        <f t="shared" si="5"/>
        <v>0</v>
      </c>
      <c r="H13" s="117"/>
      <c r="I13" s="118"/>
      <c r="J13" s="119"/>
      <c r="K13" s="78"/>
      <c r="L13" s="78"/>
      <c r="M13" s="115"/>
      <c r="N13" s="115"/>
      <c r="O13" s="115"/>
      <c r="P13" s="78"/>
      <c r="R13" s="16" t="str">
        <f t="shared" si="2"/>
        <v>2021Risk Adjustment Transfer AmtsAllAll</v>
      </c>
    </row>
    <row r="14" spans="1:18" x14ac:dyDescent="0.25">
      <c r="A14" s="40" t="s">
        <v>91</v>
      </c>
      <c r="B14" s="27">
        <v>2021</v>
      </c>
      <c r="C14" s="351" t="s">
        <v>192</v>
      </c>
      <c r="D14" s="72" t="s">
        <v>92</v>
      </c>
      <c r="E14" s="72" t="s">
        <v>92</v>
      </c>
      <c r="F14" s="27" t="s">
        <v>93</v>
      </c>
      <c r="G14" s="77">
        <f t="shared" si="5"/>
        <v>0</v>
      </c>
      <c r="H14" s="117"/>
      <c r="I14" s="118"/>
      <c r="J14" s="119"/>
      <c r="K14" s="78"/>
      <c r="L14" s="78"/>
      <c r="M14" s="115"/>
      <c r="N14" s="115"/>
      <c r="O14" s="115"/>
      <c r="P14" s="78"/>
      <c r="R14" s="16" t="str">
        <f t="shared" si="2"/>
        <v>2021Federal Transitional Reinsurance AmtsAllAll</v>
      </c>
    </row>
    <row r="15" spans="1:18" x14ac:dyDescent="0.25">
      <c r="A15" s="40" t="s">
        <v>91</v>
      </c>
      <c r="B15" s="27">
        <v>2021</v>
      </c>
      <c r="C15" s="351" t="s">
        <v>193</v>
      </c>
      <c r="D15" s="72" t="s">
        <v>92</v>
      </c>
      <c r="E15" s="72" t="s">
        <v>92</v>
      </c>
      <c r="F15" s="27" t="s">
        <v>93</v>
      </c>
      <c r="G15" s="77">
        <f t="shared" si="5"/>
        <v>0</v>
      </c>
      <c r="H15" s="117"/>
      <c r="I15" s="118"/>
      <c r="J15" s="119"/>
      <c r="K15" s="78"/>
      <c r="L15" s="78"/>
      <c r="M15" s="115"/>
      <c r="N15" s="115"/>
      <c r="O15" s="115"/>
      <c r="P15" s="78"/>
      <c r="R15" s="16" t="str">
        <f t="shared" si="2"/>
        <v>2021Risk Corridor AmtsAllAll</v>
      </c>
    </row>
    <row r="16" spans="1:18" x14ac:dyDescent="0.25">
      <c r="A16" s="40" t="s">
        <v>91</v>
      </c>
      <c r="B16" s="27">
        <v>2021</v>
      </c>
      <c r="C16" s="28" t="s">
        <v>194</v>
      </c>
      <c r="D16" s="72" t="s">
        <v>92</v>
      </c>
      <c r="E16" s="72" t="s">
        <v>92</v>
      </c>
      <c r="F16" s="27" t="s">
        <v>93</v>
      </c>
      <c r="G16" s="77">
        <f t="shared" si="5"/>
        <v>0</v>
      </c>
      <c r="H16" s="116"/>
      <c r="I16" s="77">
        <f>I46+I76+I106+I136</f>
        <v>0</v>
      </c>
      <c r="J16" s="77">
        <f>J46+J76+J106+J136</f>
        <v>0</v>
      </c>
      <c r="K16" s="78"/>
      <c r="L16" s="78"/>
      <c r="M16" s="115"/>
      <c r="N16" s="115"/>
      <c r="O16" s="115"/>
      <c r="P16" s="78"/>
      <c r="R16" s="16" t="str">
        <f t="shared" si="2"/>
        <v>2021Advance Premium Tax Credit AmtsAllAll</v>
      </c>
    </row>
    <row r="17" spans="1:18" x14ac:dyDescent="0.25">
      <c r="A17" s="40" t="s">
        <v>91</v>
      </c>
      <c r="B17" s="27">
        <v>2021</v>
      </c>
      <c r="C17" s="28" t="s">
        <v>195</v>
      </c>
      <c r="D17" s="72" t="s">
        <v>92</v>
      </c>
      <c r="E17" s="72" t="s">
        <v>92</v>
      </c>
      <c r="F17" s="27" t="s">
        <v>93</v>
      </c>
      <c r="G17" s="77">
        <f t="shared" si="5"/>
        <v>0</v>
      </c>
      <c r="H17" s="116"/>
      <c r="I17" s="116"/>
      <c r="J17" s="77">
        <f>J47+J77+J107+J137</f>
        <v>0</v>
      </c>
      <c r="K17" s="78"/>
      <c r="L17" s="78"/>
      <c r="M17" s="115"/>
      <c r="N17" s="115"/>
      <c r="O17" s="115"/>
      <c r="P17" s="78"/>
      <c r="R17" s="16" t="str">
        <f t="shared" si="2"/>
        <v>2021Cost-Sharing Reduction AmtsAllAll</v>
      </c>
    </row>
    <row r="18" spans="1:18" x14ac:dyDescent="0.25">
      <c r="A18" s="65" t="s">
        <v>91</v>
      </c>
      <c r="B18" s="66">
        <v>2022</v>
      </c>
      <c r="C18" s="67" t="s">
        <v>188</v>
      </c>
      <c r="D18" s="68" t="s">
        <v>92</v>
      </c>
      <c r="E18" s="68" t="s">
        <v>92</v>
      </c>
      <c r="F18" s="66" t="s">
        <v>93</v>
      </c>
      <c r="G18" s="109">
        <f t="shared" si="5"/>
        <v>0</v>
      </c>
      <c r="H18" s="109">
        <f>H48+H78+H108+H138</f>
        <v>0</v>
      </c>
      <c r="I18" s="109">
        <f>I48+I78+I108+I138</f>
        <v>0</v>
      </c>
      <c r="J18" s="109">
        <f>J48+J78+J108+J138</f>
        <v>0</v>
      </c>
      <c r="K18" s="110">
        <f t="shared" ref="K18:P19" si="7">K48+K78+K108+K138</f>
        <v>0</v>
      </c>
      <c r="L18" s="110">
        <f t="shared" si="7"/>
        <v>0</v>
      </c>
      <c r="M18" s="111">
        <f t="shared" si="7"/>
        <v>0</v>
      </c>
      <c r="N18" s="111">
        <f t="shared" si="7"/>
        <v>0</v>
      </c>
      <c r="O18" s="111">
        <f t="shared" si="7"/>
        <v>0</v>
      </c>
      <c r="P18" s="110">
        <f t="shared" si="7"/>
        <v>0</v>
      </c>
      <c r="R18" s="16" t="str">
        <f t="shared" si="2"/>
        <v>2022Earned Premiums (incl. APTC, excl. MLR Rebates)AllAll</v>
      </c>
    </row>
    <row r="19" spans="1:18" x14ac:dyDescent="0.25">
      <c r="A19" s="40" t="s">
        <v>91</v>
      </c>
      <c r="B19" s="27">
        <v>2022</v>
      </c>
      <c r="C19" s="28" t="s">
        <v>189</v>
      </c>
      <c r="D19" s="72" t="s">
        <v>92</v>
      </c>
      <c r="E19" s="72" t="s">
        <v>92</v>
      </c>
      <c r="F19" s="27" t="s">
        <v>93</v>
      </c>
      <c r="G19" s="77">
        <f t="shared" si="5"/>
        <v>0</v>
      </c>
      <c r="H19" s="112">
        <f>H49+H79+H109+H139</f>
        <v>0</v>
      </c>
      <c r="I19" s="113"/>
      <c r="J19" s="114"/>
      <c r="K19" s="81">
        <f t="shared" si="7"/>
        <v>0</v>
      </c>
      <c r="L19" s="81">
        <f t="shared" si="7"/>
        <v>0</v>
      </c>
      <c r="M19" s="82">
        <f t="shared" si="7"/>
        <v>0</v>
      </c>
      <c r="N19" s="82">
        <f t="shared" si="7"/>
        <v>0</v>
      </c>
      <c r="O19" s="82">
        <f t="shared" si="7"/>
        <v>0</v>
      </c>
      <c r="P19" s="81">
        <f t="shared" si="7"/>
        <v>0</v>
      </c>
      <c r="R19" s="16" t="str">
        <f t="shared" si="2"/>
        <v>2022MLR RebatesAllAll</v>
      </c>
    </row>
    <row r="20" spans="1:18" x14ac:dyDescent="0.25">
      <c r="A20" s="40" t="s">
        <v>91</v>
      </c>
      <c r="B20" s="27">
        <v>2022</v>
      </c>
      <c r="C20" s="28" t="s">
        <v>190</v>
      </c>
      <c r="D20" s="72" t="s">
        <v>92</v>
      </c>
      <c r="E20" s="72" t="s">
        <v>92</v>
      </c>
      <c r="F20" s="27" t="s">
        <v>93</v>
      </c>
      <c r="G20" s="41">
        <f t="array" ref="G20">IFERROR(G21/SUM(IF(H20:P20&lt;&gt;0,H21:P21/H20:P20,0)),0)</f>
        <v>0</v>
      </c>
      <c r="H20" s="41">
        <f t="shared" ref="H20:P20" si="8">IF(H21=0,0,H21/(IF(H50=0,0,H51/H50)+IF(H80=0,0,H81/H80)+IF(H110=0,0,H111/H110)+IF(H140=0,0,H141/H140)))</f>
        <v>0</v>
      </c>
      <c r="I20" s="41">
        <f t="shared" si="8"/>
        <v>0</v>
      </c>
      <c r="J20" s="41">
        <f t="shared" si="8"/>
        <v>0</v>
      </c>
      <c r="K20" s="76">
        <f>IF(K21=0,0,K21/(IF(K50=0,0,K51/K50)+IF(K80=0,0,K81/K80)+IF(K110=0,0,K111/K110)+IF(K140=0,0,K141/K140)))</f>
        <v>0</v>
      </c>
      <c r="L20" s="76">
        <f t="shared" si="8"/>
        <v>0</v>
      </c>
      <c r="M20" s="41">
        <f t="shared" si="8"/>
        <v>0</v>
      </c>
      <c r="N20" s="41">
        <f t="shared" si="8"/>
        <v>0</v>
      </c>
      <c r="O20" s="41">
        <f t="shared" si="8"/>
        <v>0</v>
      </c>
      <c r="P20" s="76">
        <f t="shared" si="8"/>
        <v>0</v>
      </c>
      <c r="R20" s="16" t="str">
        <f t="shared" si="2"/>
        <v>2022Benefits Not Carved Out (%)AllAll</v>
      </c>
    </row>
    <row r="21" spans="1:18" x14ac:dyDescent="0.25">
      <c r="A21" s="40" t="s">
        <v>91</v>
      </c>
      <c r="B21" s="27">
        <v>2022</v>
      </c>
      <c r="C21" s="28" t="s">
        <v>108</v>
      </c>
      <c r="D21" s="72" t="s">
        <v>92</v>
      </c>
      <c r="E21" s="72" t="s">
        <v>92</v>
      </c>
      <c r="F21" s="27" t="s">
        <v>93</v>
      </c>
      <c r="G21" s="77">
        <f t="shared" ref="G21:G29" si="9">SUM(H21:P21)</f>
        <v>0</v>
      </c>
      <c r="H21" s="77">
        <f t="shared" ref="H21:P21" si="10">H51+H81+H111+H141</f>
        <v>0</v>
      </c>
      <c r="I21" s="77">
        <f t="shared" si="10"/>
        <v>0</v>
      </c>
      <c r="J21" s="77">
        <f t="shared" si="10"/>
        <v>0</v>
      </c>
      <c r="K21" s="81">
        <f t="shared" si="10"/>
        <v>0</v>
      </c>
      <c r="L21" s="81">
        <f t="shared" si="10"/>
        <v>0</v>
      </c>
      <c r="M21" s="82">
        <f t="shared" si="10"/>
        <v>0</v>
      </c>
      <c r="N21" s="82">
        <f t="shared" si="10"/>
        <v>0</v>
      </c>
      <c r="O21" s="82">
        <f t="shared" si="10"/>
        <v>0</v>
      </c>
      <c r="P21" s="81">
        <f t="shared" si="10"/>
        <v>0</v>
      </c>
      <c r="R21" s="16" t="str">
        <f t="shared" si="2"/>
        <v>2022Allowed ClaimsAllAll</v>
      </c>
    </row>
    <row r="22" spans="1:18" x14ac:dyDescent="0.25">
      <c r="A22" s="40" t="s">
        <v>91</v>
      </c>
      <c r="B22" s="27">
        <v>2022</v>
      </c>
      <c r="C22" s="28" t="s">
        <v>109</v>
      </c>
      <c r="D22" s="72" t="s">
        <v>92</v>
      </c>
      <c r="E22" s="72" t="s">
        <v>92</v>
      </c>
      <c r="F22" s="27" t="s">
        <v>93</v>
      </c>
      <c r="G22" s="81">
        <f t="shared" si="9"/>
        <v>0</v>
      </c>
      <c r="H22" s="77">
        <f t="shared" ref="H22:J22" si="11">H52+H82+H112+H142</f>
        <v>0</v>
      </c>
      <c r="I22" s="77">
        <f t="shared" si="11"/>
        <v>0</v>
      </c>
      <c r="J22" s="77">
        <f t="shared" si="11"/>
        <v>0</v>
      </c>
      <c r="K22" s="81">
        <f t="shared" ref="K22:P22" si="12">K52+K82+K112+K142</f>
        <v>0</v>
      </c>
      <c r="L22" s="81">
        <f t="shared" si="12"/>
        <v>0</v>
      </c>
      <c r="M22" s="82">
        <f t="shared" si="12"/>
        <v>0</v>
      </c>
      <c r="N22" s="82">
        <f t="shared" si="12"/>
        <v>0</v>
      </c>
      <c r="O22" s="82">
        <f t="shared" si="12"/>
        <v>0</v>
      </c>
      <c r="P22" s="81">
        <f t="shared" si="12"/>
        <v>0</v>
      </c>
      <c r="R22" s="16" t="str">
        <f t="shared" si="2"/>
        <v>2022Incurred ClaimsAllAll</v>
      </c>
    </row>
    <row r="23" spans="1:18" x14ac:dyDescent="0.25">
      <c r="A23" s="40" t="s">
        <v>91</v>
      </c>
      <c r="B23" s="27">
        <v>2022</v>
      </c>
      <c r="C23" s="351" t="s">
        <v>191</v>
      </c>
      <c r="D23" s="72" t="s">
        <v>92</v>
      </c>
      <c r="E23" s="72" t="s">
        <v>92</v>
      </c>
      <c r="F23" s="27" t="s">
        <v>93</v>
      </c>
      <c r="G23" s="77">
        <f t="shared" si="9"/>
        <v>0</v>
      </c>
      <c r="H23" s="117"/>
      <c r="I23" s="118"/>
      <c r="J23" s="119"/>
      <c r="K23" s="78"/>
      <c r="L23" s="78"/>
      <c r="M23" s="115"/>
      <c r="N23" s="115"/>
      <c r="O23" s="115"/>
      <c r="P23" s="78"/>
      <c r="R23" s="16" t="str">
        <f t="shared" si="2"/>
        <v>2022Risk Adjustment Transfer AmtsAllAll</v>
      </c>
    </row>
    <row r="24" spans="1:18" x14ac:dyDescent="0.25">
      <c r="A24" s="40" t="s">
        <v>91</v>
      </c>
      <c r="B24" s="27">
        <v>2022</v>
      </c>
      <c r="C24" s="351" t="s">
        <v>192</v>
      </c>
      <c r="D24" s="72" t="s">
        <v>92</v>
      </c>
      <c r="E24" s="72" t="s">
        <v>92</v>
      </c>
      <c r="F24" s="27" t="s">
        <v>93</v>
      </c>
      <c r="G24" s="77">
        <f t="shared" si="9"/>
        <v>0</v>
      </c>
      <c r="H24" s="117"/>
      <c r="I24" s="118"/>
      <c r="J24" s="119"/>
      <c r="K24" s="78"/>
      <c r="L24" s="78"/>
      <c r="M24" s="115"/>
      <c r="N24" s="115"/>
      <c r="O24" s="115"/>
      <c r="P24" s="78"/>
      <c r="R24" s="16" t="str">
        <f t="shared" si="2"/>
        <v>2022Federal Transitional Reinsurance AmtsAllAll</v>
      </c>
    </row>
    <row r="25" spans="1:18" x14ac:dyDescent="0.25">
      <c r="A25" s="40" t="s">
        <v>91</v>
      </c>
      <c r="B25" s="27">
        <v>2022</v>
      </c>
      <c r="C25" s="351" t="s">
        <v>193</v>
      </c>
      <c r="D25" s="72" t="s">
        <v>92</v>
      </c>
      <c r="E25" s="72" t="s">
        <v>92</v>
      </c>
      <c r="F25" s="27" t="s">
        <v>93</v>
      </c>
      <c r="G25" s="77">
        <f t="shared" si="9"/>
        <v>0</v>
      </c>
      <c r="H25" s="117"/>
      <c r="I25" s="118"/>
      <c r="J25" s="119"/>
      <c r="K25" s="78"/>
      <c r="L25" s="78"/>
      <c r="M25" s="115"/>
      <c r="N25" s="115"/>
      <c r="O25" s="115"/>
      <c r="P25" s="78"/>
      <c r="R25" s="16" t="str">
        <f t="shared" si="2"/>
        <v>2022Risk Corridor AmtsAllAll</v>
      </c>
    </row>
    <row r="26" spans="1:18" x14ac:dyDescent="0.25">
      <c r="A26" s="40" t="s">
        <v>91</v>
      </c>
      <c r="B26" s="27">
        <v>2022</v>
      </c>
      <c r="C26" s="28" t="s">
        <v>194</v>
      </c>
      <c r="D26" s="72" t="s">
        <v>92</v>
      </c>
      <c r="E26" s="72" t="s">
        <v>92</v>
      </c>
      <c r="F26" s="27" t="s">
        <v>93</v>
      </c>
      <c r="G26" s="77">
        <f t="shared" si="9"/>
        <v>0</v>
      </c>
      <c r="H26" s="116"/>
      <c r="I26" s="77">
        <f>I56+I86+I116+I146</f>
        <v>0</v>
      </c>
      <c r="J26" s="77">
        <f>J56+J86+J116+J146</f>
        <v>0</v>
      </c>
      <c r="K26" s="78"/>
      <c r="L26" s="78"/>
      <c r="M26" s="115"/>
      <c r="N26" s="115"/>
      <c r="O26" s="115"/>
      <c r="P26" s="78"/>
      <c r="R26" s="16" t="str">
        <f t="shared" si="2"/>
        <v>2022Advance Premium Tax Credit AmtsAllAll</v>
      </c>
    </row>
    <row r="27" spans="1:18" x14ac:dyDescent="0.25">
      <c r="A27" s="40" t="s">
        <v>91</v>
      </c>
      <c r="B27" s="27">
        <v>2022</v>
      </c>
      <c r="C27" s="28" t="s">
        <v>195</v>
      </c>
      <c r="D27" s="72" t="s">
        <v>92</v>
      </c>
      <c r="E27" s="72" t="s">
        <v>92</v>
      </c>
      <c r="F27" s="27" t="s">
        <v>93</v>
      </c>
      <c r="G27" s="77">
        <f t="shared" si="9"/>
        <v>0</v>
      </c>
      <c r="H27" s="116"/>
      <c r="I27" s="116"/>
      <c r="J27" s="77">
        <f>J57+J87+J117+J147</f>
        <v>0</v>
      </c>
      <c r="K27" s="78"/>
      <c r="L27" s="78"/>
      <c r="M27" s="115"/>
      <c r="N27" s="115"/>
      <c r="O27" s="115"/>
      <c r="P27" s="78"/>
      <c r="R27" s="16" t="str">
        <f t="shared" si="2"/>
        <v>2022Cost-Sharing Reduction AmtsAllAll</v>
      </c>
    </row>
    <row r="28" spans="1:18" x14ac:dyDescent="0.25">
      <c r="A28" s="65" t="s">
        <v>91</v>
      </c>
      <c r="B28" s="66">
        <v>2023</v>
      </c>
      <c r="C28" s="67" t="s">
        <v>188</v>
      </c>
      <c r="D28" s="68" t="s">
        <v>92</v>
      </c>
      <c r="E28" s="68" t="s">
        <v>92</v>
      </c>
      <c r="F28" s="66" t="s">
        <v>93</v>
      </c>
      <c r="G28" s="109">
        <f t="shared" si="9"/>
        <v>0</v>
      </c>
      <c r="H28" s="109">
        <f>H58+H88+H118+H148</f>
        <v>0</v>
      </c>
      <c r="I28" s="109">
        <f>I58+I88+I118+I148</f>
        <v>0</v>
      </c>
      <c r="J28" s="109">
        <f>J58+J88+J118+J148</f>
        <v>0</v>
      </c>
      <c r="K28" s="110">
        <f t="shared" ref="K28:P29" si="13">K58+K88+K118+K148</f>
        <v>0</v>
      </c>
      <c r="L28" s="110">
        <f t="shared" si="13"/>
        <v>0</v>
      </c>
      <c r="M28" s="111">
        <f t="shared" si="13"/>
        <v>0</v>
      </c>
      <c r="N28" s="111">
        <f t="shared" si="13"/>
        <v>0</v>
      </c>
      <c r="O28" s="111">
        <f t="shared" si="13"/>
        <v>0</v>
      </c>
      <c r="P28" s="110">
        <f t="shared" si="13"/>
        <v>0</v>
      </c>
      <c r="R28" s="16" t="str">
        <f t="shared" si="2"/>
        <v>2023Earned Premiums (incl. APTC, excl. MLR Rebates)AllAll</v>
      </c>
    </row>
    <row r="29" spans="1:18" x14ac:dyDescent="0.25">
      <c r="A29" s="40" t="s">
        <v>91</v>
      </c>
      <c r="B29" s="27">
        <v>2023</v>
      </c>
      <c r="C29" s="28" t="s">
        <v>189</v>
      </c>
      <c r="D29" s="72" t="s">
        <v>92</v>
      </c>
      <c r="E29" s="72" t="s">
        <v>92</v>
      </c>
      <c r="F29" s="27" t="s">
        <v>93</v>
      </c>
      <c r="G29" s="77">
        <f t="shared" si="9"/>
        <v>0</v>
      </c>
      <c r="H29" s="112">
        <f>H59+H89+H119+H149</f>
        <v>0</v>
      </c>
      <c r="I29" s="113"/>
      <c r="J29" s="114"/>
      <c r="K29" s="81">
        <f t="shared" si="13"/>
        <v>0</v>
      </c>
      <c r="L29" s="81">
        <f t="shared" si="13"/>
        <v>0</v>
      </c>
      <c r="M29" s="82">
        <f t="shared" si="13"/>
        <v>0</v>
      </c>
      <c r="N29" s="82">
        <f t="shared" si="13"/>
        <v>0</v>
      </c>
      <c r="O29" s="82">
        <f t="shared" si="13"/>
        <v>0</v>
      </c>
      <c r="P29" s="81">
        <f t="shared" si="13"/>
        <v>0</v>
      </c>
      <c r="R29" s="16" t="str">
        <f t="shared" si="2"/>
        <v>2023MLR RebatesAllAll</v>
      </c>
    </row>
    <row r="30" spans="1:18" x14ac:dyDescent="0.25">
      <c r="A30" s="40" t="s">
        <v>91</v>
      </c>
      <c r="B30" s="27">
        <v>2023</v>
      </c>
      <c r="C30" s="28" t="s">
        <v>190</v>
      </c>
      <c r="D30" s="72" t="s">
        <v>92</v>
      </c>
      <c r="E30" s="72" t="s">
        <v>92</v>
      </c>
      <c r="F30" s="27" t="s">
        <v>93</v>
      </c>
      <c r="G30" s="41">
        <f t="array" ref="G30">IFERROR(G31/SUM(IF(H30:P30&lt;&gt;0,H31:P31/H30:P30,0)),0)</f>
        <v>0</v>
      </c>
      <c r="H30" s="41">
        <f t="shared" ref="H30:P30" si="14">IF(H31=0,0,H31/(IF(H60=0,0,H61/H60)+IF(H90=0,0,H91/H90)+IF(H120=0,0,H121/H120)+IF(H150=0,0,H151/H150)))</f>
        <v>0</v>
      </c>
      <c r="I30" s="41">
        <f t="shared" si="14"/>
        <v>0</v>
      </c>
      <c r="J30" s="41">
        <f t="shared" si="14"/>
        <v>0</v>
      </c>
      <c r="K30" s="76">
        <f>IF(K31=0,0,K31/(IF(K60=0,0,K61/K60)+IF(K90=0,0,K91/K90)+IF(K120=0,0,K121/K120)+IF(K150=0,0,K151/K150)))</f>
        <v>0</v>
      </c>
      <c r="L30" s="76">
        <f t="shared" si="14"/>
        <v>0</v>
      </c>
      <c r="M30" s="41">
        <f t="shared" si="14"/>
        <v>0</v>
      </c>
      <c r="N30" s="41">
        <f t="shared" si="14"/>
        <v>0</v>
      </c>
      <c r="O30" s="41">
        <f t="shared" si="14"/>
        <v>0</v>
      </c>
      <c r="P30" s="76">
        <f t="shared" si="14"/>
        <v>0</v>
      </c>
      <c r="R30" s="16" t="str">
        <f t="shared" si="2"/>
        <v>2023Benefits Not Carved Out (%)AllAll</v>
      </c>
    </row>
    <row r="31" spans="1:18" x14ac:dyDescent="0.25">
      <c r="A31" s="40" t="s">
        <v>91</v>
      </c>
      <c r="B31" s="27">
        <v>2023</v>
      </c>
      <c r="C31" s="28" t="s">
        <v>108</v>
      </c>
      <c r="D31" s="72" t="s">
        <v>92</v>
      </c>
      <c r="E31" s="72" t="s">
        <v>92</v>
      </c>
      <c r="F31" s="27" t="s">
        <v>93</v>
      </c>
      <c r="G31" s="77">
        <f t="shared" ref="G31:G39" si="15">SUM(H31:P31)</f>
        <v>0</v>
      </c>
      <c r="H31" s="77">
        <f t="shared" ref="H31:P31" si="16">H61+H91+H121+H151</f>
        <v>0</v>
      </c>
      <c r="I31" s="77">
        <f t="shared" si="16"/>
        <v>0</v>
      </c>
      <c r="J31" s="77">
        <f t="shared" si="16"/>
        <v>0</v>
      </c>
      <c r="K31" s="81">
        <f t="shared" si="16"/>
        <v>0</v>
      </c>
      <c r="L31" s="81">
        <f t="shared" si="16"/>
        <v>0</v>
      </c>
      <c r="M31" s="82">
        <f t="shared" si="16"/>
        <v>0</v>
      </c>
      <c r="N31" s="82">
        <f t="shared" si="16"/>
        <v>0</v>
      </c>
      <c r="O31" s="82">
        <f t="shared" si="16"/>
        <v>0</v>
      </c>
      <c r="P31" s="81">
        <f t="shared" si="16"/>
        <v>0</v>
      </c>
      <c r="R31" s="16" t="str">
        <f t="shared" si="2"/>
        <v>2023Allowed ClaimsAllAll</v>
      </c>
    </row>
    <row r="32" spans="1:18" x14ac:dyDescent="0.25">
      <c r="A32" s="40" t="s">
        <v>91</v>
      </c>
      <c r="B32" s="27">
        <v>2023</v>
      </c>
      <c r="C32" s="28" t="s">
        <v>109</v>
      </c>
      <c r="D32" s="72" t="s">
        <v>92</v>
      </c>
      <c r="E32" s="72" t="s">
        <v>92</v>
      </c>
      <c r="F32" s="27" t="s">
        <v>93</v>
      </c>
      <c r="G32" s="77">
        <f t="shared" si="15"/>
        <v>0</v>
      </c>
      <c r="H32" s="81">
        <f t="shared" ref="H32:J32" si="17">H62+H92+H122+H152</f>
        <v>0</v>
      </c>
      <c r="I32" s="77">
        <f t="shared" si="17"/>
        <v>0</v>
      </c>
      <c r="J32" s="77">
        <f t="shared" si="17"/>
        <v>0</v>
      </c>
      <c r="K32" s="81">
        <f t="shared" ref="K32:P32" si="18">K62+K92+K122+K152</f>
        <v>0</v>
      </c>
      <c r="L32" s="81">
        <f t="shared" si="18"/>
        <v>0</v>
      </c>
      <c r="M32" s="82">
        <f t="shared" si="18"/>
        <v>0</v>
      </c>
      <c r="N32" s="82">
        <f t="shared" si="18"/>
        <v>0</v>
      </c>
      <c r="O32" s="82">
        <f t="shared" si="18"/>
        <v>0</v>
      </c>
      <c r="P32" s="81">
        <f t="shared" si="18"/>
        <v>0</v>
      </c>
      <c r="R32" s="16" t="str">
        <f t="shared" si="2"/>
        <v>2023Incurred ClaimsAllAll</v>
      </c>
    </row>
    <row r="33" spans="1:18" x14ac:dyDescent="0.25">
      <c r="A33" s="40" t="s">
        <v>91</v>
      </c>
      <c r="B33" s="27">
        <v>2023</v>
      </c>
      <c r="C33" s="351" t="s">
        <v>191</v>
      </c>
      <c r="D33" s="72" t="s">
        <v>92</v>
      </c>
      <c r="E33" s="72" t="s">
        <v>92</v>
      </c>
      <c r="F33" s="27" t="s">
        <v>93</v>
      </c>
      <c r="G33" s="77">
        <f t="shared" si="15"/>
        <v>0</v>
      </c>
      <c r="H33" s="117"/>
      <c r="I33" s="118"/>
      <c r="J33" s="119"/>
      <c r="K33" s="78"/>
      <c r="L33" s="78"/>
      <c r="M33" s="115"/>
      <c r="N33" s="115"/>
      <c r="O33" s="115"/>
      <c r="P33" s="78"/>
      <c r="R33" s="16" t="str">
        <f t="shared" si="2"/>
        <v>2023Risk Adjustment Transfer AmtsAllAll</v>
      </c>
    </row>
    <row r="34" spans="1:18" x14ac:dyDescent="0.25">
      <c r="A34" s="40" t="s">
        <v>91</v>
      </c>
      <c r="B34" s="27">
        <v>2023</v>
      </c>
      <c r="C34" s="351" t="s">
        <v>192</v>
      </c>
      <c r="D34" s="72" t="s">
        <v>92</v>
      </c>
      <c r="E34" s="72" t="s">
        <v>92</v>
      </c>
      <c r="F34" s="27" t="s">
        <v>93</v>
      </c>
      <c r="G34" s="77">
        <f t="shared" si="15"/>
        <v>0</v>
      </c>
      <c r="H34" s="117"/>
      <c r="I34" s="118"/>
      <c r="J34" s="119"/>
      <c r="K34" s="78"/>
      <c r="L34" s="78"/>
      <c r="M34" s="115"/>
      <c r="N34" s="115"/>
      <c r="O34" s="115"/>
      <c r="P34" s="78"/>
      <c r="R34" s="16" t="str">
        <f t="shared" si="2"/>
        <v>2023Federal Transitional Reinsurance AmtsAllAll</v>
      </c>
    </row>
    <row r="35" spans="1:18" x14ac:dyDescent="0.25">
      <c r="A35" s="40" t="s">
        <v>91</v>
      </c>
      <c r="B35" s="27">
        <v>2023</v>
      </c>
      <c r="C35" s="351" t="s">
        <v>193</v>
      </c>
      <c r="D35" s="72" t="s">
        <v>92</v>
      </c>
      <c r="E35" s="72" t="s">
        <v>92</v>
      </c>
      <c r="F35" s="120" t="s">
        <v>93</v>
      </c>
      <c r="G35" s="77">
        <f t="shared" si="15"/>
        <v>0</v>
      </c>
      <c r="H35" s="117"/>
      <c r="I35" s="118"/>
      <c r="J35" s="119"/>
      <c r="K35" s="78"/>
      <c r="L35" s="78"/>
      <c r="M35" s="115"/>
      <c r="N35" s="115"/>
      <c r="O35" s="115"/>
      <c r="P35" s="78"/>
      <c r="R35" s="16" t="str">
        <f t="shared" si="2"/>
        <v>2023Risk Corridor AmtsAllAll</v>
      </c>
    </row>
    <row r="36" spans="1:18" x14ac:dyDescent="0.25">
      <c r="A36" s="40" t="s">
        <v>91</v>
      </c>
      <c r="B36" s="27">
        <v>2023</v>
      </c>
      <c r="C36" s="28" t="s">
        <v>194</v>
      </c>
      <c r="D36" s="72" t="s">
        <v>92</v>
      </c>
      <c r="E36" s="72" t="s">
        <v>92</v>
      </c>
      <c r="F36" s="27" t="s">
        <v>93</v>
      </c>
      <c r="G36" s="77">
        <f t="shared" si="15"/>
        <v>0</v>
      </c>
      <c r="H36" s="116"/>
      <c r="I36" s="77">
        <f>I66+I96+I126+I156</f>
        <v>0</v>
      </c>
      <c r="J36" s="77">
        <f>J66+J96+J126+J156</f>
        <v>0</v>
      </c>
      <c r="K36" s="78"/>
      <c r="L36" s="78"/>
      <c r="M36" s="115"/>
      <c r="N36" s="115"/>
      <c r="O36" s="115"/>
      <c r="P36" s="78"/>
      <c r="R36" s="16" t="str">
        <f t="shared" si="2"/>
        <v>2023Advance Premium Tax Credit AmtsAllAll</v>
      </c>
    </row>
    <row r="37" spans="1:18" x14ac:dyDescent="0.25">
      <c r="A37" s="83" t="s">
        <v>91</v>
      </c>
      <c r="B37" s="84">
        <v>2023</v>
      </c>
      <c r="C37" s="85" t="s">
        <v>195</v>
      </c>
      <c r="D37" s="86" t="s">
        <v>92</v>
      </c>
      <c r="E37" s="86" t="s">
        <v>92</v>
      </c>
      <c r="F37" s="84" t="s">
        <v>93</v>
      </c>
      <c r="G37" s="87">
        <f t="shared" si="15"/>
        <v>0</v>
      </c>
      <c r="H37" s="116"/>
      <c r="I37" s="121"/>
      <c r="J37" s="87">
        <f>J67+J97+J127+J157</f>
        <v>0</v>
      </c>
      <c r="K37" s="88"/>
      <c r="L37" s="88"/>
      <c r="M37" s="122"/>
      <c r="N37" s="122"/>
      <c r="O37" s="122"/>
      <c r="P37" s="88"/>
      <c r="R37" s="16" t="str">
        <f t="shared" si="2"/>
        <v>2023Cost-Sharing Reduction AmtsAllAll</v>
      </c>
    </row>
    <row r="38" spans="1:18" x14ac:dyDescent="0.25">
      <c r="A38" s="65" t="s">
        <v>91</v>
      </c>
      <c r="B38" s="66">
        <v>2021</v>
      </c>
      <c r="C38" s="67" t="s">
        <v>188</v>
      </c>
      <c r="D38" s="98" t="s">
        <v>100</v>
      </c>
      <c r="E38" s="66" t="s">
        <v>92</v>
      </c>
      <c r="F38" s="99" t="s">
        <v>146</v>
      </c>
      <c r="G38" s="109">
        <f t="shared" si="15"/>
        <v>0</v>
      </c>
      <c r="H38" s="123"/>
      <c r="I38" s="123"/>
      <c r="J38" s="123"/>
      <c r="K38" s="124"/>
      <c r="L38" s="124"/>
      <c r="M38" s="125"/>
      <c r="N38" s="125"/>
      <c r="O38" s="125"/>
      <c r="P38" s="124"/>
      <c r="R38" s="16" t="str">
        <f t="shared" si="2"/>
        <v>2021Earned Premiums (incl. APTC, excl. MLR Rebates)HMOAll</v>
      </c>
    </row>
    <row r="39" spans="1:18" x14ac:dyDescent="0.25">
      <c r="A39" s="40" t="s">
        <v>91</v>
      </c>
      <c r="B39" s="27">
        <v>2021</v>
      </c>
      <c r="C39" s="28" t="s">
        <v>189</v>
      </c>
      <c r="D39" s="29" t="s">
        <v>100</v>
      </c>
      <c r="E39" s="27" t="s">
        <v>92</v>
      </c>
      <c r="F39" s="30" t="s">
        <v>146</v>
      </c>
      <c r="G39" s="77">
        <f t="shared" si="15"/>
        <v>0</v>
      </c>
      <c r="H39" s="127"/>
      <c r="I39" s="400"/>
      <c r="J39" s="401"/>
      <c r="K39" s="94"/>
      <c r="L39" s="94"/>
      <c r="M39" s="95"/>
      <c r="N39" s="95"/>
      <c r="O39" s="95"/>
      <c r="P39" s="94"/>
      <c r="R39" s="16" t="str">
        <f t="shared" si="2"/>
        <v>2021MLR RebatesHMOAll</v>
      </c>
    </row>
    <row r="40" spans="1:18" x14ac:dyDescent="0.25">
      <c r="A40" s="40" t="s">
        <v>91</v>
      </c>
      <c r="B40" s="27">
        <v>2021</v>
      </c>
      <c r="C40" s="28" t="s">
        <v>190</v>
      </c>
      <c r="D40" s="29" t="s">
        <v>100</v>
      </c>
      <c r="E40" s="27" t="s">
        <v>92</v>
      </c>
      <c r="F40" s="30" t="s">
        <v>146</v>
      </c>
      <c r="G40" s="41">
        <f t="array" ref="G40">IFERROR(G41/SUM(IF(H40:P40&lt;&gt;0,H41:P41/H40:P40,0)),0)</f>
        <v>0</v>
      </c>
      <c r="H40" s="92"/>
      <c r="I40" s="92"/>
      <c r="J40" s="92"/>
      <c r="K40" s="91"/>
      <c r="L40" s="91"/>
      <c r="M40" s="92"/>
      <c r="N40" s="92"/>
      <c r="O40" s="92"/>
      <c r="P40" s="91"/>
      <c r="R40" s="16" t="str">
        <f t="shared" si="2"/>
        <v>2021Benefits Not Carved Out (%)HMOAll</v>
      </c>
    </row>
    <row r="41" spans="1:18" x14ac:dyDescent="0.25">
      <c r="A41" s="40" t="s">
        <v>91</v>
      </c>
      <c r="B41" s="27">
        <v>2021</v>
      </c>
      <c r="C41" s="28" t="s">
        <v>108</v>
      </c>
      <c r="D41" s="29" t="s">
        <v>100</v>
      </c>
      <c r="E41" s="27" t="s">
        <v>92</v>
      </c>
      <c r="F41" s="30" t="s">
        <v>146</v>
      </c>
      <c r="G41" s="77">
        <f t="shared" ref="G41:G49" si="19">SUM(H41:P41)</f>
        <v>0</v>
      </c>
      <c r="H41" s="126"/>
      <c r="I41" s="126"/>
      <c r="J41" s="126"/>
      <c r="K41" s="94"/>
      <c r="L41" s="94"/>
      <c r="M41" s="95"/>
      <c r="N41" s="95"/>
      <c r="O41" s="95"/>
      <c r="P41" s="94"/>
      <c r="R41" s="16" t="str">
        <f t="shared" si="2"/>
        <v>2021Allowed ClaimsHMOAll</v>
      </c>
    </row>
    <row r="42" spans="1:18" x14ac:dyDescent="0.25">
      <c r="A42" s="40" t="s">
        <v>91</v>
      </c>
      <c r="B42" s="27">
        <v>2021</v>
      </c>
      <c r="C42" s="28" t="s">
        <v>109</v>
      </c>
      <c r="D42" s="29" t="s">
        <v>100</v>
      </c>
      <c r="E42" s="27" t="s">
        <v>92</v>
      </c>
      <c r="F42" s="30" t="s">
        <v>146</v>
      </c>
      <c r="G42" s="77">
        <f t="shared" si="19"/>
        <v>0</v>
      </c>
      <c r="H42" s="126"/>
      <c r="I42" s="126"/>
      <c r="J42" s="126"/>
      <c r="K42" s="94"/>
      <c r="L42" s="94"/>
      <c r="M42" s="95"/>
      <c r="N42" s="95"/>
      <c r="O42" s="95"/>
      <c r="P42" s="94"/>
      <c r="R42" s="16" t="str">
        <f t="shared" si="2"/>
        <v>2021Incurred ClaimsHMOAll</v>
      </c>
    </row>
    <row r="43" spans="1:18" x14ac:dyDescent="0.25">
      <c r="A43" s="40" t="s">
        <v>91</v>
      </c>
      <c r="B43" s="27">
        <v>2021</v>
      </c>
      <c r="C43" s="351" t="s">
        <v>191</v>
      </c>
      <c r="D43" s="29" t="s">
        <v>100</v>
      </c>
      <c r="E43" s="27" t="s">
        <v>92</v>
      </c>
      <c r="F43" s="393" t="s">
        <v>196</v>
      </c>
      <c r="G43" s="77">
        <f t="shared" si="19"/>
        <v>0</v>
      </c>
      <c r="H43" s="117"/>
      <c r="I43" s="118"/>
      <c r="J43" s="119"/>
      <c r="K43" s="352"/>
      <c r="L43" s="352"/>
      <c r="M43" s="360"/>
      <c r="N43" s="360"/>
      <c r="O43" s="360"/>
      <c r="P43" s="352"/>
      <c r="R43" s="16" t="str">
        <f t="shared" si="2"/>
        <v>2021Risk Adjustment Transfer AmtsHMOAll</v>
      </c>
    </row>
    <row r="44" spans="1:18" x14ac:dyDescent="0.25">
      <c r="A44" s="40" t="s">
        <v>91</v>
      </c>
      <c r="B44" s="27">
        <v>2021</v>
      </c>
      <c r="C44" s="351" t="s">
        <v>192</v>
      </c>
      <c r="D44" s="29" t="s">
        <v>100</v>
      </c>
      <c r="E44" s="27" t="s">
        <v>92</v>
      </c>
      <c r="F44" s="393" t="s">
        <v>196</v>
      </c>
      <c r="G44" s="77">
        <f t="shared" si="19"/>
        <v>0</v>
      </c>
      <c r="H44" s="353"/>
      <c r="I44" s="390"/>
      <c r="J44" s="391"/>
      <c r="K44" s="352"/>
      <c r="L44" s="352"/>
      <c r="M44" s="360"/>
      <c r="N44" s="360"/>
      <c r="O44" s="360"/>
      <c r="P44" s="352"/>
      <c r="R44" s="16" t="str">
        <f t="shared" si="2"/>
        <v>2021Federal Transitional Reinsurance AmtsHMOAll</v>
      </c>
    </row>
    <row r="45" spans="1:18" x14ac:dyDescent="0.25">
      <c r="A45" s="40" t="s">
        <v>91</v>
      </c>
      <c r="B45" s="27">
        <v>2021</v>
      </c>
      <c r="C45" s="351" t="s">
        <v>193</v>
      </c>
      <c r="D45" s="29" t="s">
        <v>100</v>
      </c>
      <c r="E45" s="27" t="s">
        <v>92</v>
      </c>
      <c r="F45" s="393" t="s">
        <v>196</v>
      </c>
      <c r="G45" s="77">
        <f t="shared" si="19"/>
        <v>0</v>
      </c>
      <c r="H45" s="353"/>
      <c r="I45" s="390"/>
      <c r="J45" s="391"/>
      <c r="K45" s="352"/>
      <c r="L45" s="352"/>
      <c r="M45" s="360"/>
      <c r="N45" s="360"/>
      <c r="O45" s="360"/>
      <c r="P45" s="352"/>
      <c r="R45" s="16" t="str">
        <f t="shared" si="2"/>
        <v>2021Risk Corridor AmtsHMOAll</v>
      </c>
    </row>
    <row r="46" spans="1:18" x14ac:dyDescent="0.25">
      <c r="A46" s="40" t="s">
        <v>91</v>
      </c>
      <c r="B46" s="27">
        <v>2021</v>
      </c>
      <c r="C46" s="28" t="s">
        <v>194</v>
      </c>
      <c r="D46" s="29" t="s">
        <v>100</v>
      </c>
      <c r="E46" s="27" t="s">
        <v>92</v>
      </c>
      <c r="F46" s="30" t="s">
        <v>146</v>
      </c>
      <c r="G46" s="77">
        <f t="shared" si="19"/>
        <v>0</v>
      </c>
      <c r="H46" s="389"/>
      <c r="I46" s="126"/>
      <c r="J46" s="126"/>
      <c r="K46" s="352"/>
      <c r="L46" s="352"/>
      <c r="M46" s="360"/>
      <c r="N46" s="360"/>
      <c r="O46" s="360"/>
      <c r="P46" s="352"/>
      <c r="R46" s="16" t="str">
        <f t="shared" si="2"/>
        <v>2021Advance Premium Tax Credit AmtsHMOAll</v>
      </c>
    </row>
    <row r="47" spans="1:18" x14ac:dyDescent="0.25">
      <c r="A47" s="40" t="s">
        <v>91</v>
      </c>
      <c r="B47" s="27">
        <v>2021</v>
      </c>
      <c r="C47" s="28" t="s">
        <v>195</v>
      </c>
      <c r="D47" s="29" t="s">
        <v>100</v>
      </c>
      <c r="E47" s="27" t="s">
        <v>92</v>
      </c>
      <c r="F47" s="30" t="s">
        <v>146</v>
      </c>
      <c r="G47" s="77">
        <f t="shared" si="19"/>
        <v>0</v>
      </c>
      <c r="H47" s="389"/>
      <c r="I47" s="389"/>
      <c r="J47" s="126"/>
      <c r="K47" s="352"/>
      <c r="L47" s="352"/>
      <c r="M47" s="360"/>
      <c r="N47" s="360"/>
      <c r="O47" s="360"/>
      <c r="P47" s="352"/>
      <c r="R47" s="16" t="str">
        <f t="shared" si="2"/>
        <v>2021Cost-Sharing Reduction AmtsHMOAll</v>
      </c>
    </row>
    <row r="48" spans="1:18" x14ac:dyDescent="0.25">
      <c r="A48" s="65" t="s">
        <v>91</v>
      </c>
      <c r="B48" s="66">
        <v>2022</v>
      </c>
      <c r="C48" s="67" t="s">
        <v>188</v>
      </c>
      <c r="D48" s="98" t="s">
        <v>100</v>
      </c>
      <c r="E48" s="66" t="s">
        <v>92</v>
      </c>
      <c r="F48" s="99" t="s">
        <v>146</v>
      </c>
      <c r="G48" s="109">
        <f t="shared" si="19"/>
        <v>0</v>
      </c>
      <c r="H48" s="123"/>
      <c r="I48" s="123"/>
      <c r="J48" s="123"/>
      <c r="K48" s="124"/>
      <c r="L48" s="124"/>
      <c r="M48" s="125"/>
      <c r="N48" s="125"/>
      <c r="O48" s="125"/>
      <c r="P48" s="124"/>
      <c r="R48" s="16" t="str">
        <f t="shared" si="2"/>
        <v>2022Earned Premiums (incl. APTC, excl. MLR Rebates)HMOAll</v>
      </c>
    </row>
    <row r="49" spans="1:18" x14ac:dyDescent="0.25">
      <c r="A49" s="40" t="s">
        <v>91</v>
      </c>
      <c r="B49" s="27">
        <v>2022</v>
      </c>
      <c r="C49" s="28" t="s">
        <v>189</v>
      </c>
      <c r="D49" s="29" t="s">
        <v>100</v>
      </c>
      <c r="E49" s="27" t="s">
        <v>92</v>
      </c>
      <c r="F49" s="30" t="s">
        <v>146</v>
      </c>
      <c r="G49" s="77">
        <f t="shared" si="19"/>
        <v>0</v>
      </c>
      <c r="H49" s="127"/>
      <c r="I49" s="400"/>
      <c r="J49" s="401"/>
      <c r="K49" s="94"/>
      <c r="L49" s="94"/>
      <c r="M49" s="95"/>
      <c r="N49" s="95"/>
      <c r="O49" s="95"/>
      <c r="P49" s="94"/>
      <c r="R49" s="16" t="str">
        <f t="shared" si="2"/>
        <v>2022MLR RebatesHMOAll</v>
      </c>
    </row>
    <row r="50" spans="1:18" x14ac:dyDescent="0.25">
      <c r="A50" s="40" t="s">
        <v>91</v>
      </c>
      <c r="B50" s="27">
        <v>2022</v>
      </c>
      <c r="C50" s="28" t="s">
        <v>190</v>
      </c>
      <c r="D50" s="29" t="s">
        <v>100</v>
      </c>
      <c r="E50" s="27" t="s">
        <v>92</v>
      </c>
      <c r="F50" s="30" t="s">
        <v>146</v>
      </c>
      <c r="G50" s="41">
        <f t="array" ref="G50">IFERROR(G51/SUM(IF(H50:P50&lt;&gt;0,H51:P51/H50:P50,0)),0)</f>
        <v>0</v>
      </c>
      <c r="H50" s="92"/>
      <c r="I50" s="92"/>
      <c r="J50" s="92"/>
      <c r="K50" s="91"/>
      <c r="L50" s="91"/>
      <c r="M50" s="92"/>
      <c r="N50" s="92"/>
      <c r="O50" s="92"/>
      <c r="P50" s="91"/>
      <c r="R50" s="16" t="str">
        <f t="shared" si="2"/>
        <v>2022Benefits Not Carved Out (%)HMOAll</v>
      </c>
    </row>
    <row r="51" spans="1:18" x14ac:dyDescent="0.25">
      <c r="A51" s="40" t="s">
        <v>91</v>
      </c>
      <c r="B51" s="27">
        <v>2022</v>
      </c>
      <c r="C51" s="28" t="s">
        <v>108</v>
      </c>
      <c r="D51" s="29" t="s">
        <v>100</v>
      </c>
      <c r="E51" s="27" t="s">
        <v>92</v>
      </c>
      <c r="F51" s="30" t="s">
        <v>146</v>
      </c>
      <c r="G51" s="77">
        <f t="shared" ref="G51:G59" si="20">SUM(H51:P51)</f>
        <v>0</v>
      </c>
      <c r="H51" s="126"/>
      <c r="I51" s="126"/>
      <c r="J51" s="126"/>
      <c r="K51" s="94"/>
      <c r="L51" s="94"/>
      <c r="M51" s="95"/>
      <c r="N51" s="95"/>
      <c r="O51" s="95"/>
      <c r="P51" s="94"/>
      <c r="R51" s="16" t="str">
        <f t="shared" si="2"/>
        <v>2022Allowed ClaimsHMOAll</v>
      </c>
    </row>
    <row r="52" spans="1:18" x14ac:dyDescent="0.25">
      <c r="A52" s="40" t="s">
        <v>91</v>
      </c>
      <c r="B52" s="27">
        <v>2022</v>
      </c>
      <c r="C52" s="28" t="s">
        <v>109</v>
      </c>
      <c r="D52" s="29" t="s">
        <v>100</v>
      </c>
      <c r="E52" s="27" t="s">
        <v>92</v>
      </c>
      <c r="F52" s="30" t="s">
        <v>146</v>
      </c>
      <c r="G52" s="77">
        <f t="shared" si="20"/>
        <v>0</v>
      </c>
      <c r="H52" s="126"/>
      <c r="I52" s="126"/>
      <c r="J52" s="126"/>
      <c r="K52" s="94"/>
      <c r="L52" s="94"/>
      <c r="M52" s="95"/>
      <c r="N52" s="95"/>
      <c r="O52" s="95"/>
      <c r="P52" s="94"/>
      <c r="R52" s="16" t="str">
        <f t="shared" si="2"/>
        <v>2022Incurred ClaimsHMOAll</v>
      </c>
    </row>
    <row r="53" spans="1:18" x14ac:dyDescent="0.25">
      <c r="A53" s="40" t="s">
        <v>91</v>
      </c>
      <c r="B53" s="27">
        <v>2022</v>
      </c>
      <c r="C53" s="351" t="s">
        <v>191</v>
      </c>
      <c r="D53" s="29" t="s">
        <v>100</v>
      </c>
      <c r="E53" s="27" t="s">
        <v>92</v>
      </c>
      <c r="F53" s="393" t="s">
        <v>196</v>
      </c>
      <c r="G53" s="77">
        <f t="shared" si="20"/>
        <v>0</v>
      </c>
      <c r="H53" s="353"/>
      <c r="I53" s="390"/>
      <c r="J53" s="391"/>
      <c r="K53" s="352"/>
      <c r="L53" s="352"/>
      <c r="M53" s="360"/>
      <c r="N53" s="360"/>
      <c r="O53" s="360"/>
      <c r="P53" s="352"/>
      <c r="R53" s="16" t="str">
        <f t="shared" si="2"/>
        <v>2022Risk Adjustment Transfer AmtsHMOAll</v>
      </c>
    </row>
    <row r="54" spans="1:18" x14ac:dyDescent="0.25">
      <c r="A54" s="40" t="s">
        <v>91</v>
      </c>
      <c r="B54" s="27">
        <v>2022</v>
      </c>
      <c r="C54" s="351" t="s">
        <v>192</v>
      </c>
      <c r="D54" s="29" t="s">
        <v>100</v>
      </c>
      <c r="E54" s="27" t="s">
        <v>92</v>
      </c>
      <c r="F54" s="393" t="s">
        <v>196</v>
      </c>
      <c r="G54" s="77">
        <f t="shared" si="20"/>
        <v>0</v>
      </c>
      <c r="H54" s="353"/>
      <c r="I54" s="390"/>
      <c r="J54" s="391"/>
      <c r="K54" s="352"/>
      <c r="L54" s="352"/>
      <c r="M54" s="360"/>
      <c r="N54" s="360"/>
      <c r="O54" s="360"/>
      <c r="P54" s="352"/>
      <c r="R54" s="16" t="str">
        <f t="shared" si="2"/>
        <v>2022Federal Transitional Reinsurance AmtsHMOAll</v>
      </c>
    </row>
    <row r="55" spans="1:18" x14ac:dyDescent="0.25">
      <c r="A55" s="40" t="s">
        <v>91</v>
      </c>
      <c r="B55" s="27">
        <v>2022</v>
      </c>
      <c r="C55" s="351" t="s">
        <v>193</v>
      </c>
      <c r="D55" s="29" t="s">
        <v>100</v>
      </c>
      <c r="E55" s="27" t="s">
        <v>92</v>
      </c>
      <c r="F55" s="393" t="s">
        <v>196</v>
      </c>
      <c r="G55" s="77">
        <f t="shared" si="20"/>
        <v>0</v>
      </c>
      <c r="H55" s="353"/>
      <c r="I55" s="390"/>
      <c r="J55" s="391"/>
      <c r="K55" s="352"/>
      <c r="L55" s="352"/>
      <c r="M55" s="360"/>
      <c r="N55" s="360"/>
      <c r="O55" s="360"/>
      <c r="P55" s="352"/>
      <c r="R55" s="16" t="str">
        <f t="shared" si="2"/>
        <v>2022Risk Corridor AmtsHMOAll</v>
      </c>
    </row>
    <row r="56" spans="1:18" x14ac:dyDescent="0.25">
      <c r="A56" s="40" t="s">
        <v>91</v>
      </c>
      <c r="B56" s="27">
        <v>2022</v>
      </c>
      <c r="C56" s="28" t="s">
        <v>194</v>
      </c>
      <c r="D56" s="29" t="s">
        <v>100</v>
      </c>
      <c r="E56" s="27" t="s">
        <v>92</v>
      </c>
      <c r="F56" s="30" t="s">
        <v>146</v>
      </c>
      <c r="G56" s="77">
        <f t="shared" si="20"/>
        <v>0</v>
      </c>
      <c r="H56" s="389"/>
      <c r="I56" s="126"/>
      <c r="J56" s="126"/>
      <c r="K56" s="352"/>
      <c r="L56" s="352"/>
      <c r="M56" s="360"/>
      <c r="N56" s="360"/>
      <c r="O56" s="360"/>
      <c r="P56" s="352"/>
      <c r="R56" s="16" t="str">
        <f t="shared" si="2"/>
        <v>2022Advance Premium Tax Credit AmtsHMOAll</v>
      </c>
    </row>
    <row r="57" spans="1:18" x14ac:dyDescent="0.25">
      <c r="A57" s="40" t="s">
        <v>91</v>
      </c>
      <c r="B57" s="27">
        <v>2022</v>
      </c>
      <c r="C57" s="28" t="s">
        <v>195</v>
      </c>
      <c r="D57" s="29" t="s">
        <v>100</v>
      </c>
      <c r="E57" s="27" t="s">
        <v>92</v>
      </c>
      <c r="F57" s="30" t="s">
        <v>146</v>
      </c>
      <c r="G57" s="77">
        <f t="shared" si="20"/>
        <v>0</v>
      </c>
      <c r="H57" s="389"/>
      <c r="I57" s="389"/>
      <c r="J57" s="126"/>
      <c r="K57" s="352"/>
      <c r="L57" s="352"/>
      <c r="M57" s="360"/>
      <c r="N57" s="360"/>
      <c r="O57" s="360"/>
      <c r="P57" s="352"/>
      <c r="R57" s="16" t="str">
        <f t="shared" si="2"/>
        <v>2022Cost-Sharing Reduction AmtsHMOAll</v>
      </c>
    </row>
    <row r="58" spans="1:18" x14ac:dyDescent="0.25">
      <c r="A58" s="65" t="s">
        <v>91</v>
      </c>
      <c r="B58" s="66">
        <v>2023</v>
      </c>
      <c r="C58" s="67" t="s">
        <v>188</v>
      </c>
      <c r="D58" s="98" t="s">
        <v>100</v>
      </c>
      <c r="E58" s="66" t="s">
        <v>92</v>
      </c>
      <c r="F58" s="99" t="s">
        <v>146</v>
      </c>
      <c r="G58" s="109">
        <f t="shared" si="20"/>
        <v>0</v>
      </c>
      <c r="H58" s="123"/>
      <c r="I58" s="123"/>
      <c r="J58" s="123"/>
      <c r="K58" s="124"/>
      <c r="L58" s="124"/>
      <c r="M58" s="125"/>
      <c r="N58" s="125"/>
      <c r="O58" s="125"/>
      <c r="P58" s="124"/>
      <c r="R58" s="16" t="str">
        <f t="shared" si="2"/>
        <v>2023Earned Premiums (incl. APTC, excl. MLR Rebates)HMOAll</v>
      </c>
    </row>
    <row r="59" spans="1:18" x14ac:dyDescent="0.25">
      <c r="A59" s="40" t="s">
        <v>91</v>
      </c>
      <c r="B59" s="27">
        <v>2023</v>
      </c>
      <c r="C59" s="28" t="s">
        <v>189</v>
      </c>
      <c r="D59" s="29" t="s">
        <v>100</v>
      </c>
      <c r="E59" s="27" t="s">
        <v>92</v>
      </c>
      <c r="F59" s="30" t="s">
        <v>146</v>
      </c>
      <c r="G59" s="77">
        <f t="shared" si="20"/>
        <v>0</v>
      </c>
      <c r="H59" s="127"/>
      <c r="I59" s="400"/>
      <c r="J59" s="401"/>
      <c r="K59" s="94"/>
      <c r="L59" s="94"/>
      <c r="M59" s="95"/>
      <c r="N59" s="95"/>
      <c r="O59" s="95"/>
      <c r="P59" s="94"/>
      <c r="R59" s="16" t="str">
        <f t="shared" si="2"/>
        <v>2023MLR RebatesHMOAll</v>
      </c>
    </row>
    <row r="60" spans="1:18" x14ac:dyDescent="0.25">
      <c r="A60" s="40" t="s">
        <v>91</v>
      </c>
      <c r="B60" s="27">
        <v>2023</v>
      </c>
      <c r="C60" s="28" t="s">
        <v>190</v>
      </c>
      <c r="D60" s="29" t="s">
        <v>100</v>
      </c>
      <c r="E60" s="27" t="s">
        <v>92</v>
      </c>
      <c r="F60" s="30" t="s">
        <v>146</v>
      </c>
      <c r="G60" s="41">
        <f t="array" ref="G60">IFERROR(G61/SUM(IF(H60:P60&lt;&gt;0,H61:P61/H60:P60,0)),0)</f>
        <v>0</v>
      </c>
      <c r="H60" s="92"/>
      <c r="I60" s="92"/>
      <c r="J60" s="92"/>
      <c r="K60" s="91"/>
      <c r="L60" s="91"/>
      <c r="M60" s="92"/>
      <c r="N60" s="92"/>
      <c r="O60" s="92"/>
      <c r="P60" s="91"/>
      <c r="R60" s="16" t="str">
        <f t="shared" si="2"/>
        <v>2023Benefits Not Carved Out (%)HMOAll</v>
      </c>
    </row>
    <row r="61" spans="1:18" x14ac:dyDescent="0.25">
      <c r="A61" s="40" t="s">
        <v>91</v>
      </c>
      <c r="B61" s="27">
        <v>2023</v>
      </c>
      <c r="C61" s="28" t="s">
        <v>108</v>
      </c>
      <c r="D61" s="29" t="s">
        <v>100</v>
      </c>
      <c r="E61" s="27" t="s">
        <v>92</v>
      </c>
      <c r="F61" s="30" t="s">
        <v>146</v>
      </c>
      <c r="G61" s="77">
        <f t="shared" ref="G61:G69" si="21">SUM(H61:P61)</f>
        <v>0</v>
      </c>
      <c r="H61" s="126"/>
      <c r="I61" s="126"/>
      <c r="J61" s="126"/>
      <c r="K61" s="94"/>
      <c r="L61" s="94"/>
      <c r="M61" s="95"/>
      <c r="N61" s="95"/>
      <c r="O61" s="95"/>
      <c r="P61" s="94"/>
      <c r="R61" s="16" t="str">
        <f t="shared" si="2"/>
        <v>2023Allowed ClaimsHMOAll</v>
      </c>
    </row>
    <row r="62" spans="1:18" x14ac:dyDescent="0.25">
      <c r="A62" s="40" t="s">
        <v>91</v>
      </c>
      <c r="B62" s="27">
        <v>2023</v>
      </c>
      <c r="C62" s="28" t="s">
        <v>109</v>
      </c>
      <c r="D62" s="29" t="s">
        <v>100</v>
      </c>
      <c r="E62" s="27" t="s">
        <v>92</v>
      </c>
      <c r="F62" s="30" t="s">
        <v>146</v>
      </c>
      <c r="G62" s="77">
        <f t="shared" si="21"/>
        <v>0</v>
      </c>
      <c r="H62" s="126"/>
      <c r="I62" s="126"/>
      <c r="J62" s="126"/>
      <c r="K62" s="94"/>
      <c r="L62" s="94"/>
      <c r="M62" s="95"/>
      <c r="N62" s="95"/>
      <c r="O62" s="95"/>
      <c r="P62" s="94"/>
      <c r="R62" s="16" t="str">
        <f t="shared" si="2"/>
        <v>2023Incurred ClaimsHMOAll</v>
      </c>
    </row>
    <row r="63" spans="1:18" x14ac:dyDescent="0.25">
      <c r="A63" s="40" t="s">
        <v>91</v>
      </c>
      <c r="B63" s="27">
        <v>2023</v>
      </c>
      <c r="C63" s="351" t="s">
        <v>191</v>
      </c>
      <c r="D63" s="29" t="s">
        <v>100</v>
      </c>
      <c r="E63" s="27" t="s">
        <v>92</v>
      </c>
      <c r="F63" s="393" t="s">
        <v>196</v>
      </c>
      <c r="G63" s="77">
        <f t="shared" si="21"/>
        <v>0</v>
      </c>
      <c r="H63" s="353"/>
      <c r="I63" s="390"/>
      <c r="J63" s="391"/>
      <c r="K63" s="352"/>
      <c r="L63" s="352"/>
      <c r="M63" s="360"/>
      <c r="N63" s="360"/>
      <c r="O63" s="360"/>
      <c r="P63" s="352"/>
      <c r="R63" s="16" t="str">
        <f t="shared" si="2"/>
        <v>2023Risk Adjustment Transfer AmtsHMOAll</v>
      </c>
    </row>
    <row r="64" spans="1:18" x14ac:dyDescent="0.25">
      <c r="A64" s="40" t="s">
        <v>91</v>
      </c>
      <c r="B64" s="27">
        <v>2023</v>
      </c>
      <c r="C64" s="351" t="s">
        <v>192</v>
      </c>
      <c r="D64" s="29" t="s">
        <v>100</v>
      </c>
      <c r="E64" s="27" t="s">
        <v>92</v>
      </c>
      <c r="F64" s="393" t="s">
        <v>196</v>
      </c>
      <c r="G64" s="77">
        <f t="shared" si="21"/>
        <v>0</v>
      </c>
      <c r="H64" s="353"/>
      <c r="I64" s="390"/>
      <c r="J64" s="391"/>
      <c r="K64" s="352"/>
      <c r="L64" s="352"/>
      <c r="M64" s="360"/>
      <c r="N64" s="360"/>
      <c r="O64" s="360"/>
      <c r="P64" s="352"/>
      <c r="R64" s="16" t="str">
        <f t="shared" si="2"/>
        <v>2023Federal Transitional Reinsurance AmtsHMOAll</v>
      </c>
    </row>
    <row r="65" spans="1:18" x14ac:dyDescent="0.25">
      <c r="A65" s="40" t="s">
        <v>91</v>
      </c>
      <c r="B65" s="27">
        <v>2023</v>
      </c>
      <c r="C65" s="351" t="s">
        <v>193</v>
      </c>
      <c r="D65" s="29" t="s">
        <v>100</v>
      </c>
      <c r="E65" s="27" t="s">
        <v>92</v>
      </c>
      <c r="F65" s="393" t="s">
        <v>196</v>
      </c>
      <c r="G65" s="77">
        <f t="shared" si="21"/>
        <v>0</v>
      </c>
      <c r="H65" s="353"/>
      <c r="I65" s="390"/>
      <c r="J65" s="391"/>
      <c r="K65" s="352"/>
      <c r="L65" s="352"/>
      <c r="M65" s="360"/>
      <c r="N65" s="360"/>
      <c r="O65" s="360"/>
      <c r="P65" s="352"/>
      <c r="R65" s="16" t="str">
        <f t="shared" si="2"/>
        <v>2023Risk Corridor AmtsHMOAll</v>
      </c>
    </row>
    <row r="66" spans="1:18" x14ac:dyDescent="0.25">
      <c r="A66" s="15" t="s">
        <v>91</v>
      </c>
      <c r="B66" s="27">
        <v>2023</v>
      </c>
      <c r="C66" s="28" t="s">
        <v>194</v>
      </c>
      <c r="D66" s="29" t="s">
        <v>100</v>
      </c>
      <c r="E66" s="27" t="s">
        <v>92</v>
      </c>
      <c r="F66" s="30" t="s">
        <v>146</v>
      </c>
      <c r="G66" s="77">
        <f t="shared" si="21"/>
        <v>0</v>
      </c>
      <c r="H66" s="389"/>
      <c r="I66" s="126"/>
      <c r="J66" s="126"/>
      <c r="K66" s="352"/>
      <c r="L66" s="352"/>
      <c r="M66" s="360"/>
      <c r="N66" s="360"/>
      <c r="O66" s="360"/>
      <c r="P66" s="352"/>
      <c r="R66" s="16" t="str">
        <f t="shared" si="2"/>
        <v>2023Advance Premium Tax Credit AmtsHMOAll</v>
      </c>
    </row>
    <row r="67" spans="1:18" x14ac:dyDescent="0.25">
      <c r="A67" s="40" t="s">
        <v>91</v>
      </c>
      <c r="B67" s="27">
        <v>2023</v>
      </c>
      <c r="C67" s="28" t="s">
        <v>195</v>
      </c>
      <c r="D67" s="29" t="s">
        <v>100</v>
      </c>
      <c r="E67" s="27" t="s">
        <v>92</v>
      </c>
      <c r="F67" s="30" t="s">
        <v>146</v>
      </c>
      <c r="G67" s="77">
        <f t="shared" si="21"/>
        <v>0</v>
      </c>
      <c r="H67" s="389"/>
      <c r="I67" s="389"/>
      <c r="J67" s="126"/>
      <c r="K67" s="352"/>
      <c r="L67" s="352"/>
      <c r="M67" s="360"/>
      <c r="N67" s="360"/>
      <c r="O67" s="360"/>
      <c r="P67" s="352"/>
      <c r="R67" s="16" t="str">
        <f t="shared" si="2"/>
        <v>2023Cost-Sharing Reduction AmtsHMOAll</v>
      </c>
    </row>
    <row r="68" spans="1:18" x14ac:dyDescent="0.25">
      <c r="A68" s="65" t="s">
        <v>91</v>
      </c>
      <c r="B68" s="66">
        <v>2021</v>
      </c>
      <c r="C68" s="67" t="s">
        <v>188</v>
      </c>
      <c r="D68" s="98" t="s">
        <v>101</v>
      </c>
      <c r="E68" s="66" t="s">
        <v>92</v>
      </c>
      <c r="F68" s="99" t="s">
        <v>146</v>
      </c>
      <c r="G68" s="109">
        <f t="shared" si="21"/>
        <v>0</v>
      </c>
      <c r="H68" s="123"/>
      <c r="I68" s="123"/>
      <c r="J68" s="123"/>
      <c r="K68" s="124"/>
      <c r="L68" s="124"/>
      <c r="M68" s="125"/>
      <c r="N68" s="125"/>
      <c r="O68" s="125"/>
      <c r="P68" s="124"/>
      <c r="R68" s="16" t="str">
        <f t="shared" si="2"/>
        <v>2021Earned Premiums (incl. APTC, excl. MLR Rebates)PPOAll</v>
      </c>
    </row>
    <row r="69" spans="1:18" x14ac:dyDescent="0.25">
      <c r="A69" s="40" t="s">
        <v>91</v>
      </c>
      <c r="B69" s="27">
        <v>2021</v>
      </c>
      <c r="C69" s="28" t="s">
        <v>189</v>
      </c>
      <c r="D69" s="29" t="s">
        <v>101</v>
      </c>
      <c r="E69" s="27" t="s">
        <v>92</v>
      </c>
      <c r="F69" s="30" t="s">
        <v>146</v>
      </c>
      <c r="G69" s="77">
        <f t="shared" si="21"/>
        <v>0</v>
      </c>
      <c r="H69" s="127"/>
      <c r="I69" s="400"/>
      <c r="J69" s="401"/>
      <c r="K69" s="94"/>
      <c r="L69" s="94"/>
      <c r="M69" s="95"/>
      <c r="N69" s="95"/>
      <c r="O69" s="95"/>
      <c r="P69" s="94"/>
      <c r="R69" s="16" t="str">
        <f t="shared" si="2"/>
        <v>2021MLR RebatesPPOAll</v>
      </c>
    </row>
    <row r="70" spans="1:18" x14ac:dyDescent="0.25">
      <c r="A70" s="40" t="s">
        <v>91</v>
      </c>
      <c r="B70" s="27">
        <v>2021</v>
      </c>
      <c r="C70" s="28" t="s">
        <v>190</v>
      </c>
      <c r="D70" s="29" t="s">
        <v>101</v>
      </c>
      <c r="E70" s="27" t="s">
        <v>92</v>
      </c>
      <c r="F70" s="30" t="s">
        <v>146</v>
      </c>
      <c r="G70" s="41">
        <f t="array" ref="G70">IFERROR(G71/SUM(IF(H70:P70&lt;&gt;0,H71:P71/H70:P70,0)),0)</f>
        <v>0</v>
      </c>
      <c r="H70" s="92"/>
      <c r="I70" s="92"/>
      <c r="J70" s="92"/>
      <c r="K70" s="91"/>
      <c r="L70" s="91"/>
      <c r="M70" s="92"/>
      <c r="N70" s="92"/>
      <c r="O70" s="92"/>
      <c r="P70" s="91"/>
      <c r="R70" s="16" t="str">
        <f t="shared" si="2"/>
        <v>2021Benefits Not Carved Out (%)PPOAll</v>
      </c>
    </row>
    <row r="71" spans="1:18" x14ac:dyDescent="0.25">
      <c r="A71" s="40" t="s">
        <v>91</v>
      </c>
      <c r="B71" s="27">
        <v>2021</v>
      </c>
      <c r="C71" s="28" t="s">
        <v>108</v>
      </c>
      <c r="D71" s="29" t="s">
        <v>101</v>
      </c>
      <c r="E71" s="27" t="s">
        <v>92</v>
      </c>
      <c r="F71" s="30" t="s">
        <v>146</v>
      </c>
      <c r="G71" s="77">
        <f t="shared" ref="G71:G79" si="22">SUM(H71:P71)</f>
        <v>0</v>
      </c>
      <c r="H71" s="126"/>
      <c r="I71" s="126"/>
      <c r="J71" s="126"/>
      <c r="K71" s="94"/>
      <c r="L71" s="94"/>
      <c r="M71" s="95"/>
      <c r="N71" s="95"/>
      <c r="O71" s="95"/>
      <c r="P71" s="94"/>
      <c r="R71" s="16" t="str">
        <f t="shared" si="2"/>
        <v>2021Allowed ClaimsPPOAll</v>
      </c>
    </row>
    <row r="72" spans="1:18" x14ac:dyDescent="0.25">
      <c r="A72" s="40" t="s">
        <v>91</v>
      </c>
      <c r="B72" s="27">
        <v>2021</v>
      </c>
      <c r="C72" s="28" t="s">
        <v>109</v>
      </c>
      <c r="D72" s="29" t="s">
        <v>101</v>
      </c>
      <c r="E72" s="27" t="s">
        <v>92</v>
      </c>
      <c r="F72" s="30" t="s">
        <v>146</v>
      </c>
      <c r="G72" s="77">
        <f t="shared" si="22"/>
        <v>0</v>
      </c>
      <c r="H72" s="126"/>
      <c r="I72" s="126"/>
      <c r="J72" s="126"/>
      <c r="K72" s="94"/>
      <c r="L72" s="94"/>
      <c r="M72" s="95"/>
      <c r="N72" s="95"/>
      <c r="O72" s="95"/>
      <c r="P72" s="94"/>
      <c r="R72" s="16" t="str">
        <f t="shared" ref="R72:R135" si="23">B72&amp;C72&amp;D72&amp;E72</f>
        <v>2021Incurred ClaimsPPOAll</v>
      </c>
    </row>
    <row r="73" spans="1:18" x14ac:dyDescent="0.25">
      <c r="A73" s="40" t="s">
        <v>91</v>
      </c>
      <c r="B73" s="27">
        <v>2021</v>
      </c>
      <c r="C73" s="351" t="s">
        <v>191</v>
      </c>
      <c r="D73" s="29" t="s">
        <v>101</v>
      </c>
      <c r="E73" s="27" t="s">
        <v>92</v>
      </c>
      <c r="F73" s="393" t="s">
        <v>196</v>
      </c>
      <c r="G73" s="77">
        <f t="shared" si="22"/>
        <v>0</v>
      </c>
      <c r="H73" s="117"/>
      <c r="I73" s="118"/>
      <c r="J73" s="119"/>
      <c r="K73" s="352"/>
      <c r="L73" s="352"/>
      <c r="M73" s="360"/>
      <c r="N73" s="360"/>
      <c r="O73" s="360"/>
      <c r="P73" s="352"/>
      <c r="R73" s="16" t="str">
        <f t="shared" si="23"/>
        <v>2021Risk Adjustment Transfer AmtsPPOAll</v>
      </c>
    </row>
    <row r="74" spans="1:18" x14ac:dyDescent="0.25">
      <c r="A74" s="40" t="s">
        <v>91</v>
      </c>
      <c r="B74" s="27">
        <v>2021</v>
      </c>
      <c r="C74" s="351" t="s">
        <v>192</v>
      </c>
      <c r="D74" s="29" t="s">
        <v>101</v>
      </c>
      <c r="E74" s="27" t="s">
        <v>92</v>
      </c>
      <c r="F74" s="393" t="s">
        <v>196</v>
      </c>
      <c r="G74" s="77">
        <f t="shared" si="22"/>
        <v>0</v>
      </c>
      <c r="H74" s="353"/>
      <c r="I74" s="390"/>
      <c r="J74" s="391"/>
      <c r="K74" s="352"/>
      <c r="L74" s="352"/>
      <c r="M74" s="360"/>
      <c r="N74" s="360"/>
      <c r="O74" s="360"/>
      <c r="P74" s="352"/>
      <c r="R74" s="16" t="str">
        <f t="shared" si="23"/>
        <v>2021Federal Transitional Reinsurance AmtsPPOAll</v>
      </c>
    </row>
    <row r="75" spans="1:18" x14ac:dyDescent="0.25">
      <c r="A75" s="40" t="s">
        <v>91</v>
      </c>
      <c r="B75" s="27">
        <v>2021</v>
      </c>
      <c r="C75" s="351" t="s">
        <v>193</v>
      </c>
      <c r="D75" s="29" t="s">
        <v>101</v>
      </c>
      <c r="E75" s="27" t="s">
        <v>92</v>
      </c>
      <c r="F75" s="393" t="s">
        <v>196</v>
      </c>
      <c r="G75" s="77">
        <f t="shared" si="22"/>
        <v>0</v>
      </c>
      <c r="H75" s="353"/>
      <c r="I75" s="390"/>
      <c r="J75" s="391"/>
      <c r="K75" s="352"/>
      <c r="L75" s="352"/>
      <c r="M75" s="360"/>
      <c r="N75" s="360"/>
      <c r="O75" s="360"/>
      <c r="P75" s="352"/>
      <c r="R75" s="16" t="str">
        <f t="shared" si="23"/>
        <v>2021Risk Corridor AmtsPPOAll</v>
      </c>
    </row>
    <row r="76" spans="1:18" x14ac:dyDescent="0.25">
      <c r="A76" s="40" t="s">
        <v>91</v>
      </c>
      <c r="B76" s="27">
        <v>2021</v>
      </c>
      <c r="C76" s="28" t="s">
        <v>194</v>
      </c>
      <c r="D76" s="29" t="s">
        <v>101</v>
      </c>
      <c r="E76" s="27" t="s">
        <v>92</v>
      </c>
      <c r="F76" s="30" t="s">
        <v>146</v>
      </c>
      <c r="G76" s="77">
        <f t="shared" si="22"/>
        <v>0</v>
      </c>
      <c r="H76" s="389"/>
      <c r="I76" s="126"/>
      <c r="J76" s="126"/>
      <c r="K76" s="352"/>
      <c r="L76" s="352"/>
      <c r="M76" s="360"/>
      <c r="N76" s="360"/>
      <c r="O76" s="360"/>
      <c r="P76" s="352"/>
      <c r="R76" s="16" t="str">
        <f t="shared" si="23"/>
        <v>2021Advance Premium Tax Credit AmtsPPOAll</v>
      </c>
    </row>
    <row r="77" spans="1:18" x14ac:dyDescent="0.25">
      <c r="A77" s="40" t="s">
        <v>91</v>
      </c>
      <c r="B77" s="27">
        <v>2021</v>
      </c>
      <c r="C77" s="28" t="s">
        <v>195</v>
      </c>
      <c r="D77" s="29" t="s">
        <v>101</v>
      </c>
      <c r="E77" s="27" t="s">
        <v>92</v>
      </c>
      <c r="F77" s="30" t="s">
        <v>146</v>
      </c>
      <c r="G77" s="77">
        <f t="shared" si="22"/>
        <v>0</v>
      </c>
      <c r="H77" s="389"/>
      <c r="I77" s="389"/>
      <c r="J77" s="126"/>
      <c r="K77" s="352"/>
      <c r="L77" s="352"/>
      <c r="M77" s="360"/>
      <c r="N77" s="360"/>
      <c r="O77" s="360"/>
      <c r="P77" s="352"/>
      <c r="R77" s="16" t="str">
        <f t="shared" si="23"/>
        <v>2021Cost-Sharing Reduction AmtsPPOAll</v>
      </c>
    </row>
    <row r="78" spans="1:18" x14ac:dyDescent="0.25">
      <c r="A78" s="65" t="s">
        <v>91</v>
      </c>
      <c r="B78" s="66">
        <v>2022</v>
      </c>
      <c r="C78" s="67" t="s">
        <v>188</v>
      </c>
      <c r="D78" s="98" t="s">
        <v>101</v>
      </c>
      <c r="E78" s="66" t="s">
        <v>92</v>
      </c>
      <c r="F78" s="99" t="s">
        <v>146</v>
      </c>
      <c r="G78" s="109">
        <f t="shared" si="22"/>
        <v>0</v>
      </c>
      <c r="H78" s="123"/>
      <c r="I78" s="123"/>
      <c r="J78" s="123"/>
      <c r="K78" s="124"/>
      <c r="L78" s="124"/>
      <c r="M78" s="125"/>
      <c r="N78" s="125"/>
      <c r="O78" s="125"/>
      <c r="P78" s="124"/>
      <c r="R78" s="16" t="str">
        <f t="shared" si="23"/>
        <v>2022Earned Premiums (incl. APTC, excl. MLR Rebates)PPOAll</v>
      </c>
    </row>
    <row r="79" spans="1:18" x14ac:dyDescent="0.25">
      <c r="A79" s="40" t="s">
        <v>91</v>
      </c>
      <c r="B79" s="27">
        <v>2022</v>
      </c>
      <c r="C79" s="28" t="s">
        <v>189</v>
      </c>
      <c r="D79" s="29" t="s">
        <v>101</v>
      </c>
      <c r="E79" s="27" t="s">
        <v>92</v>
      </c>
      <c r="F79" s="30" t="s">
        <v>146</v>
      </c>
      <c r="G79" s="77">
        <f t="shared" si="22"/>
        <v>0</v>
      </c>
      <c r="H79" s="127"/>
      <c r="I79" s="400"/>
      <c r="J79" s="401"/>
      <c r="K79" s="94"/>
      <c r="L79" s="94"/>
      <c r="M79" s="95"/>
      <c r="N79" s="95"/>
      <c r="O79" s="95"/>
      <c r="P79" s="94"/>
      <c r="R79" s="16" t="str">
        <f t="shared" si="23"/>
        <v>2022MLR RebatesPPOAll</v>
      </c>
    </row>
    <row r="80" spans="1:18" x14ac:dyDescent="0.25">
      <c r="A80" s="40" t="s">
        <v>91</v>
      </c>
      <c r="B80" s="27">
        <v>2022</v>
      </c>
      <c r="C80" s="28" t="s">
        <v>190</v>
      </c>
      <c r="D80" s="29" t="s">
        <v>101</v>
      </c>
      <c r="E80" s="27" t="s">
        <v>92</v>
      </c>
      <c r="F80" s="30" t="s">
        <v>146</v>
      </c>
      <c r="G80" s="41">
        <f t="array" ref="G80">IFERROR(G81/SUM(IF(H80:P80&lt;&gt;0,H81:P81/H80:P80,0)),0)</f>
        <v>0</v>
      </c>
      <c r="H80" s="92"/>
      <c r="I80" s="92"/>
      <c r="J80" s="92"/>
      <c r="K80" s="91"/>
      <c r="L80" s="91"/>
      <c r="M80" s="92"/>
      <c r="N80" s="92"/>
      <c r="O80" s="92"/>
      <c r="P80" s="91"/>
      <c r="R80" s="16" t="str">
        <f t="shared" si="23"/>
        <v>2022Benefits Not Carved Out (%)PPOAll</v>
      </c>
    </row>
    <row r="81" spans="1:18" x14ac:dyDescent="0.25">
      <c r="A81" s="40" t="s">
        <v>91</v>
      </c>
      <c r="B81" s="27">
        <v>2022</v>
      </c>
      <c r="C81" s="28" t="s">
        <v>108</v>
      </c>
      <c r="D81" s="29" t="s">
        <v>101</v>
      </c>
      <c r="E81" s="27" t="s">
        <v>92</v>
      </c>
      <c r="F81" s="30" t="s">
        <v>146</v>
      </c>
      <c r="G81" s="77">
        <f t="shared" ref="G81:G89" si="24">SUM(H81:P81)</f>
        <v>0</v>
      </c>
      <c r="H81" s="126"/>
      <c r="I81" s="126"/>
      <c r="J81" s="126"/>
      <c r="K81" s="94"/>
      <c r="L81" s="94"/>
      <c r="M81" s="95"/>
      <c r="N81" s="95"/>
      <c r="O81" s="95"/>
      <c r="P81" s="94"/>
      <c r="R81" s="16" t="str">
        <f t="shared" si="23"/>
        <v>2022Allowed ClaimsPPOAll</v>
      </c>
    </row>
    <row r="82" spans="1:18" x14ac:dyDescent="0.25">
      <c r="A82" s="40" t="s">
        <v>91</v>
      </c>
      <c r="B82" s="27">
        <v>2022</v>
      </c>
      <c r="C82" s="28" t="s">
        <v>109</v>
      </c>
      <c r="D82" s="29" t="s">
        <v>101</v>
      </c>
      <c r="E82" s="27" t="s">
        <v>92</v>
      </c>
      <c r="F82" s="30" t="s">
        <v>146</v>
      </c>
      <c r="G82" s="77">
        <f t="shared" si="24"/>
        <v>0</v>
      </c>
      <c r="H82" s="126"/>
      <c r="I82" s="126"/>
      <c r="J82" s="126"/>
      <c r="K82" s="94"/>
      <c r="L82" s="94"/>
      <c r="M82" s="95"/>
      <c r="N82" s="95"/>
      <c r="O82" s="95"/>
      <c r="P82" s="94"/>
      <c r="R82" s="16" t="str">
        <f t="shared" si="23"/>
        <v>2022Incurred ClaimsPPOAll</v>
      </c>
    </row>
    <row r="83" spans="1:18" x14ac:dyDescent="0.25">
      <c r="A83" s="40" t="s">
        <v>91</v>
      </c>
      <c r="B83" s="27">
        <v>2022</v>
      </c>
      <c r="C83" s="351" t="s">
        <v>191</v>
      </c>
      <c r="D83" s="29" t="s">
        <v>101</v>
      </c>
      <c r="E83" s="27" t="s">
        <v>92</v>
      </c>
      <c r="F83" s="393" t="s">
        <v>196</v>
      </c>
      <c r="G83" s="77">
        <f t="shared" si="24"/>
        <v>0</v>
      </c>
      <c r="H83" s="117"/>
      <c r="I83" s="118"/>
      <c r="J83" s="119"/>
      <c r="K83" s="352"/>
      <c r="L83" s="352"/>
      <c r="M83" s="360"/>
      <c r="N83" s="360"/>
      <c r="O83" s="360"/>
      <c r="P83" s="352"/>
      <c r="R83" s="16" t="str">
        <f t="shared" si="23"/>
        <v>2022Risk Adjustment Transfer AmtsPPOAll</v>
      </c>
    </row>
    <row r="84" spans="1:18" x14ac:dyDescent="0.25">
      <c r="A84" s="40" t="s">
        <v>91</v>
      </c>
      <c r="B84" s="27">
        <v>2022</v>
      </c>
      <c r="C84" s="351" t="s">
        <v>192</v>
      </c>
      <c r="D84" s="29" t="s">
        <v>101</v>
      </c>
      <c r="E84" s="27" t="s">
        <v>92</v>
      </c>
      <c r="F84" s="393" t="s">
        <v>196</v>
      </c>
      <c r="G84" s="77">
        <f t="shared" si="24"/>
        <v>0</v>
      </c>
      <c r="H84" s="353"/>
      <c r="I84" s="390"/>
      <c r="J84" s="391"/>
      <c r="K84" s="352"/>
      <c r="L84" s="352"/>
      <c r="M84" s="360"/>
      <c r="N84" s="360"/>
      <c r="O84" s="360"/>
      <c r="P84" s="352"/>
      <c r="R84" s="16" t="str">
        <f t="shared" si="23"/>
        <v>2022Federal Transitional Reinsurance AmtsPPOAll</v>
      </c>
    </row>
    <row r="85" spans="1:18" x14ac:dyDescent="0.25">
      <c r="A85" s="40" t="s">
        <v>91</v>
      </c>
      <c r="B85" s="27">
        <v>2022</v>
      </c>
      <c r="C85" s="351" t="s">
        <v>193</v>
      </c>
      <c r="D85" s="29" t="s">
        <v>101</v>
      </c>
      <c r="E85" s="27" t="s">
        <v>92</v>
      </c>
      <c r="F85" s="393" t="s">
        <v>196</v>
      </c>
      <c r="G85" s="77">
        <f t="shared" si="24"/>
        <v>0</v>
      </c>
      <c r="H85" s="353"/>
      <c r="I85" s="390"/>
      <c r="J85" s="391"/>
      <c r="K85" s="352"/>
      <c r="L85" s="352"/>
      <c r="M85" s="360"/>
      <c r="N85" s="360"/>
      <c r="O85" s="360"/>
      <c r="P85" s="352"/>
      <c r="R85" s="16" t="str">
        <f t="shared" si="23"/>
        <v>2022Risk Corridor AmtsPPOAll</v>
      </c>
    </row>
    <row r="86" spans="1:18" x14ac:dyDescent="0.25">
      <c r="A86" s="40" t="s">
        <v>91</v>
      </c>
      <c r="B86" s="27">
        <v>2022</v>
      </c>
      <c r="C86" s="28" t="s">
        <v>194</v>
      </c>
      <c r="D86" s="29" t="s">
        <v>101</v>
      </c>
      <c r="E86" s="27" t="s">
        <v>92</v>
      </c>
      <c r="F86" s="30" t="s">
        <v>146</v>
      </c>
      <c r="G86" s="77">
        <f t="shared" si="24"/>
        <v>0</v>
      </c>
      <c r="H86" s="389"/>
      <c r="I86" s="126"/>
      <c r="J86" s="126"/>
      <c r="K86" s="352"/>
      <c r="L86" s="352"/>
      <c r="M86" s="360"/>
      <c r="N86" s="360"/>
      <c r="O86" s="360"/>
      <c r="P86" s="352"/>
      <c r="R86" s="16" t="str">
        <f t="shared" si="23"/>
        <v>2022Advance Premium Tax Credit AmtsPPOAll</v>
      </c>
    </row>
    <row r="87" spans="1:18" x14ac:dyDescent="0.25">
      <c r="A87" s="40" t="s">
        <v>91</v>
      </c>
      <c r="B87" s="27">
        <v>2022</v>
      </c>
      <c r="C87" s="28" t="s">
        <v>195</v>
      </c>
      <c r="D87" s="29" t="s">
        <v>101</v>
      </c>
      <c r="E87" s="27" t="s">
        <v>92</v>
      </c>
      <c r="F87" s="30" t="s">
        <v>146</v>
      </c>
      <c r="G87" s="77">
        <f t="shared" si="24"/>
        <v>0</v>
      </c>
      <c r="H87" s="389"/>
      <c r="I87" s="389"/>
      <c r="J87" s="126"/>
      <c r="K87" s="352"/>
      <c r="L87" s="352"/>
      <c r="M87" s="360"/>
      <c r="N87" s="360"/>
      <c r="O87" s="360"/>
      <c r="P87" s="352"/>
      <c r="R87" s="16" t="str">
        <f t="shared" si="23"/>
        <v>2022Cost-Sharing Reduction AmtsPPOAll</v>
      </c>
    </row>
    <row r="88" spans="1:18" x14ac:dyDescent="0.25">
      <c r="A88" s="65" t="s">
        <v>91</v>
      </c>
      <c r="B88" s="66">
        <v>2023</v>
      </c>
      <c r="C88" s="67" t="s">
        <v>188</v>
      </c>
      <c r="D88" s="98" t="s">
        <v>101</v>
      </c>
      <c r="E88" s="66" t="s">
        <v>92</v>
      </c>
      <c r="F88" s="99" t="s">
        <v>146</v>
      </c>
      <c r="G88" s="109">
        <f t="shared" si="24"/>
        <v>0</v>
      </c>
      <c r="H88" s="123"/>
      <c r="I88" s="123"/>
      <c r="J88" s="123"/>
      <c r="K88" s="124"/>
      <c r="L88" s="124"/>
      <c r="M88" s="125"/>
      <c r="N88" s="125"/>
      <c r="O88" s="125"/>
      <c r="P88" s="124"/>
      <c r="R88" s="16" t="str">
        <f t="shared" si="23"/>
        <v>2023Earned Premiums (incl. APTC, excl. MLR Rebates)PPOAll</v>
      </c>
    </row>
    <row r="89" spans="1:18" x14ac:dyDescent="0.25">
      <c r="A89" s="40" t="s">
        <v>91</v>
      </c>
      <c r="B89" s="27">
        <v>2023</v>
      </c>
      <c r="C89" s="28" t="s">
        <v>189</v>
      </c>
      <c r="D89" s="29" t="s">
        <v>101</v>
      </c>
      <c r="E89" s="27" t="s">
        <v>92</v>
      </c>
      <c r="F89" s="30" t="s">
        <v>146</v>
      </c>
      <c r="G89" s="77">
        <f t="shared" si="24"/>
        <v>0</v>
      </c>
      <c r="H89" s="127"/>
      <c r="I89" s="400"/>
      <c r="J89" s="401"/>
      <c r="K89" s="94"/>
      <c r="L89" s="94"/>
      <c r="M89" s="95"/>
      <c r="N89" s="95"/>
      <c r="O89" s="95"/>
      <c r="P89" s="94"/>
      <c r="R89" s="16" t="str">
        <f t="shared" si="23"/>
        <v>2023MLR RebatesPPOAll</v>
      </c>
    </row>
    <row r="90" spans="1:18" x14ac:dyDescent="0.25">
      <c r="A90" s="40" t="s">
        <v>91</v>
      </c>
      <c r="B90" s="27">
        <v>2023</v>
      </c>
      <c r="C90" s="28" t="s">
        <v>190</v>
      </c>
      <c r="D90" s="29" t="s">
        <v>101</v>
      </c>
      <c r="E90" s="27" t="s">
        <v>92</v>
      </c>
      <c r="F90" s="30" t="s">
        <v>146</v>
      </c>
      <c r="G90" s="41">
        <f t="array" ref="G90">IFERROR(G91/SUM(IF(H90:P90&lt;&gt;0,H91:P91/H90:P90,0)),0)</f>
        <v>0</v>
      </c>
      <c r="H90" s="92"/>
      <c r="I90" s="92"/>
      <c r="J90" s="92"/>
      <c r="K90" s="91"/>
      <c r="L90" s="91"/>
      <c r="M90" s="92"/>
      <c r="N90" s="92"/>
      <c r="O90" s="92"/>
      <c r="P90" s="91"/>
      <c r="R90" s="16" t="str">
        <f t="shared" si="23"/>
        <v>2023Benefits Not Carved Out (%)PPOAll</v>
      </c>
    </row>
    <row r="91" spans="1:18" x14ac:dyDescent="0.25">
      <c r="A91" s="40" t="s">
        <v>91</v>
      </c>
      <c r="B91" s="27">
        <v>2023</v>
      </c>
      <c r="C91" s="28" t="s">
        <v>108</v>
      </c>
      <c r="D91" s="29" t="s">
        <v>101</v>
      </c>
      <c r="E91" s="27" t="s">
        <v>92</v>
      </c>
      <c r="F91" s="30" t="s">
        <v>146</v>
      </c>
      <c r="G91" s="77">
        <f t="shared" ref="G91:G99" si="25">SUM(H91:P91)</f>
        <v>0</v>
      </c>
      <c r="H91" s="126"/>
      <c r="I91" s="126"/>
      <c r="J91" s="126"/>
      <c r="K91" s="94"/>
      <c r="L91" s="94"/>
      <c r="M91" s="95"/>
      <c r="N91" s="95"/>
      <c r="O91" s="95"/>
      <c r="P91" s="94"/>
      <c r="R91" s="16" t="str">
        <f t="shared" si="23"/>
        <v>2023Allowed ClaimsPPOAll</v>
      </c>
    </row>
    <row r="92" spans="1:18" x14ac:dyDescent="0.25">
      <c r="A92" s="40" t="s">
        <v>91</v>
      </c>
      <c r="B92" s="27">
        <v>2023</v>
      </c>
      <c r="C92" s="28" t="s">
        <v>109</v>
      </c>
      <c r="D92" s="29" t="s">
        <v>101</v>
      </c>
      <c r="E92" s="27" t="s">
        <v>92</v>
      </c>
      <c r="F92" s="30" t="s">
        <v>146</v>
      </c>
      <c r="G92" s="77">
        <f t="shared" si="25"/>
        <v>0</v>
      </c>
      <c r="H92" s="126"/>
      <c r="I92" s="126"/>
      <c r="J92" s="126"/>
      <c r="K92" s="94"/>
      <c r="L92" s="94"/>
      <c r="M92" s="95"/>
      <c r="N92" s="95"/>
      <c r="O92" s="95"/>
      <c r="P92" s="94"/>
      <c r="R92" s="16" t="str">
        <f t="shared" si="23"/>
        <v>2023Incurred ClaimsPPOAll</v>
      </c>
    </row>
    <row r="93" spans="1:18" x14ac:dyDescent="0.25">
      <c r="A93" s="40" t="s">
        <v>91</v>
      </c>
      <c r="B93" s="27">
        <v>2023</v>
      </c>
      <c r="C93" s="351" t="s">
        <v>191</v>
      </c>
      <c r="D93" s="29" t="s">
        <v>101</v>
      </c>
      <c r="E93" s="27" t="s">
        <v>92</v>
      </c>
      <c r="F93" s="393" t="s">
        <v>196</v>
      </c>
      <c r="G93" s="77">
        <f t="shared" si="25"/>
        <v>0</v>
      </c>
      <c r="H93" s="117"/>
      <c r="I93" s="118"/>
      <c r="J93" s="119"/>
      <c r="K93" s="352"/>
      <c r="L93" s="352"/>
      <c r="M93" s="360"/>
      <c r="N93" s="360"/>
      <c r="O93" s="360"/>
      <c r="P93" s="352"/>
      <c r="R93" s="16" t="str">
        <f t="shared" si="23"/>
        <v>2023Risk Adjustment Transfer AmtsPPOAll</v>
      </c>
    </row>
    <row r="94" spans="1:18" x14ac:dyDescent="0.25">
      <c r="A94" s="40" t="s">
        <v>91</v>
      </c>
      <c r="B94" s="27">
        <v>2023</v>
      </c>
      <c r="C94" s="351" t="s">
        <v>192</v>
      </c>
      <c r="D94" s="29" t="s">
        <v>101</v>
      </c>
      <c r="E94" s="27" t="s">
        <v>92</v>
      </c>
      <c r="F94" s="393" t="s">
        <v>196</v>
      </c>
      <c r="G94" s="77">
        <f t="shared" si="25"/>
        <v>0</v>
      </c>
      <c r="H94" s="353"/>
      <c r="I94" s="390"/>
      <c r="J94" s="391"/>
      <c r="K94" s="352"/>
      <c r="L94" s="352"/>
      <c r="M94" s="360"/>
      <c r="N94" s="360"/>
      <c r="O94" s="360"/>
      <c r="P94" s="352"/>
      <c r="R94" s="16" t="str">
        <f t="shared" si="23"/>
        <v>2023Federal Transitional Reinsurance AmtsPPOAll</v>
      </c>
    </row>
    <row r="95" spans="1:18" x14ac:dyDescent="0.25">
      <c r="A95" s="40" t="s">
        <v>91</v>
      </c>
      <c r="B95" s="27">
        <v>2023</v>
      </c>
      <c r="C95" s="351" t="s">
        <v>193</v>
      </c>
      <c r="D95" s="29" t="s">
        <v>101</v>
      </c>
      <c r="E95" s="27" t="s">
        <v>92</v>
      </c>
      <c r="F95" s="393" t="s">
        <v>196</v>
      </c>
      <c r="G95" s="77">
        <f t="shared" si="25"/>
        <v>0</v>
      </c>
      <c r="H95" s="353"/>
      <c r="I95" s="390"/>
      <c r="J95" s="391"/>
      <c r="K95" s="352"/>
      <c r="L95" s="352"/>
      <c r="M95" s="360"/>
      <c r="N95" s="360"/>
      <c r="O95" s="360"/>
      <c r="P95" s="352"/>
      <c r="R95" s="16" t="str">
        <f t="shared" si="23"/>
        <v>2023Risk Corridor AmtsPPOAll</v>
      </c>
    </row>
    <row r="96" spans="1:18" x14ac:dyDescent="0.25">
      <c r="A96" s="40" t="s">
        <v>91</v>
      </c>
      <c r="B96" s="27">
        <v>2023</v>
      </c>
      <c r="C96" s="28" t="s">
        <v>194</v>
      </c>
      <c r="D96" s="29" t="s">
        <v>101</v>
      </c>
      <c r="E96" s="27" t="s">
        <v>92</v>
      </c>
      <c r="F96" s="30" t="s">
        <v>146</v>
      </c>
      <c r="G96" s="77">
        <f t="shared" si="25"/>
        <v>0</v>
      </c>
      <c r="H96" s="389"/>
      <c r="I96" s="126"/>
      <c r="J96" s="126"/>
      <c r="K96" s="352"/>
      <c r="L96" s="352"/>
      <c r="M96" s="360"/>
      <c r="N96" s="360"/>
      <c r="O96" s="360"/>
      <c r="P96" s="352"/>
      <c r="R96" s="16" t="str">
        <f t="shared" si="23"/>
        <v>2023Advance Premium Tax Credit AmtsPPOAll</v>
      </c>
    </row>
    <row r="97" spans="1:18" x14ac:dyDescent="0.25">
      <c r="A97" s="40" t="s">
        <v>91</v>
      </c>
      <c r="B97" s="27">
        <v>2023</v>
      </c>
      <c r="C97" s="28" t="s">
        <v>195</v>
      </c>
      <c r="D97" s="29" t="s">
        <v>101</v>
      </c>
      <c r="E97" s="27" t="s">
        <v>92</v>
      </c>
      <c r="F97" s="30" t="s">
        <v>146</v>
      </c>
      <c r="G97" s="77">
        <f t="shared" si="25"/>
        <v>0</v>
      </c>
      <c r="H97" s="389"/>
      <c r="I97" s="389"/>
      <c r="J97" s="126"/>
      <c r="K97" s="352"/>
      <c r="L97" s="352"/>
      <c r="M97" s="360"/>
      <c r="N97" s="360"/>
      <c r="O97" s="360"/>
      <c r="P97" s="352"/>
      <c r="R97" s="16" t="str">
        <f t="shared" si="23"/>
        <v>2023Cost-Sharing Reduction AmtsPPOAll</v>
      </c>
    </row>
    <row r="98" spans="1:18" x14ac:dyDescent="0.25">
      <c r="A98" s="65" t="s">
        <v>91</v>
      </c>
      <c r="B98" s="66">
        <v>2021</v>
      </c>
      <c r="C98" s="67" t="s">
        <v>188</v>
      </c>
      <c r="D98" s="98" t="s">
        <v>102</v>
      </c>
      <c r="E98" s="66" t="s">
        <v>92</v>
      </c>
      <c r="F98" s="99" t="s">
        <v>146</v>
      </c>
      <c r="G98" s="109">
        <f t="shared" si="25"/>
        <v>0</v>
      </c>
      <c r="H98" s="123"/>
      <c r="I98" s="123"/>
      <c r="J98" s="123"/>
      <c r="K98" s="124"/>
      <c r="L98" s="124"/>
      <c r="M98" s="125"/>
      <c r="N98" s="125"/>
      <c r="O98" s="125"/>
      <c r="P98" s="124"/>
      <c r="R98" s="16" t="str">
        <f t="shared" si="23"/>
        <v>2021Earned Premiums (incl. APTC, excl. MLR Rebates)POSAll</v>
      </c>
    </row>
    <row r="99" spans="1:18" x14ac:dyDescent="0.25">
      <c r="A99" s="40" t="s">
        <v>91</v>
      </c>
      <c r="B99" s="27">
        <v>2021</v>
      </c>
      <c r="C99" s="28" t="s">
        <v>189</v>
      </c>
      <c r="D99" s="29" t="s">
        <v>102</v>
      </c>
      <c r="E99" s="27" t="s">
        <v>92</v>
      </c>
      <c r="F99" s="30" t="s">
        <v>146</v>
      </c>
      <c r="G99" s="77">
        <f t="shared" si="25"/>
        <v>0</v>
      </c>
      <c r="H99" s="127"/>
      <c r="I99" s="400"/>
      <c r="J99" s="401"/>
      <c r="K99" s="94"/>
      <c r="L99" s="94"/>
      <c r="M99" s="95"/>
      <c r="N99" s="95"/>
      <c r="O99" s="95"/>
      <c r="P99" s="94"/>
      <c r="R99" s="16" t="str">
        <f t="shared" si="23"/>
        <v>2021MLR RebatesPOSAll</v>
      </c>
    </row>
    <row r="100" spans="1:18" x14ac:dyDescent="0.25">
      <c r="A100" s="40" t="s">
        <v>91</v>
      </c>
      <c r="B100" s="27">
        <v>2021</v>
      </c>
      <c r="C100" s="28" t="s">
        <v>190</v>
      </c>
      <c r="D100" s="29" t="s">
        <v>102</v>
      </c>
      <c r="E100" s="27" t="s">
        <v>92</v>
      </c>
      <c r="F100" s="30" t="s">
        <v>146</v>
      </c>
      <c r="G100" s="41">
        <f t="array" ref="G100">IFERROR(G101/SUM(IF(H100:P100&lt;&gt;0,H101:P101/H100:P100,0)),0)</f>
        <v>0</v>
      </c>
      <c r="H100" s="92"/>
      <c r="I100" s="92"/>
      <c r="J100" s="92"/>
      <c r="K100" s="91"/>
      <c r="L100" s="91"/>
      <c r="M100" s="92"/>
      <c r="N100" s="92"/>
      <c r="O100" s="92"/>
      <c r="P100" s="91"/>
      <c r="R100" s="16" t="str">
        <f t="shared" si="23"/>
        <v>2021Benefits Not Carved Out (%)POSAll</v>
      </c>
    </row>
    <row r="101" spans="1:18" x14ac:dyDescent="0.25">
      <c r="A101" s="40" t="s">
        <v>91</v>
      </c>
      <c r="B101" s="27">
        <v>2021</v>
      </c>
      <c r="C101" s="28" t="s">
        <v>108</v>
      </c>
      <c r="D101" s="29" t="s">
        <v>102</v>
      </c>
      <c r="E101" s="27" t="s">
        <v>92</v>
      </c>
      <c r="F101" s="30" t="s">
        <v>146</v>
      </c>
      <c r="G101" s="77">
        <f t="shared" ref="G101:G109" si="26">SUM(H101:P101)</f>
        <v>0</v>
      </c>
      <c r="H101" s="126"/>
      <c r="I101" s="126"/>
      <c r="J101" s="126"/>
      <c r="K101" s="94"/>
      <c r="L101" s="94"/>
      <c r="M101" s="95"/>
      <c r="N101" s="95"/>
      <c r="O101" s="95"/>
      <c r="P101" s="94"/>
      <c r="R101" s="16" t="str">
        <f t="shared" si="23"/>
        <v>2021Allowed ClaimsPOSAll</v>
      </c>
    </row>
    <row r="102" spans="1:18" x14ac:dyDescent="0.25">
      <c r="A102" s="40" t="s">
        <v>91</v>
      </c>
      <c r="B102" s="27">
        <v>2021</v>
      </c>
      <c r="C102" s="28" t="s">
        <v>109</v>
      </c>
      <c r="D102" s="29" t="s">
        <v>102</v>
      </c>
      <c r="E102" s="27" t="s">
        <v>92</v>
      </c>
      <c r="F102" s="30" t="s">
        <v>146</v>
      </c>
      <c r="G102" s="77">
        <f t="shared" si="26"/>
        <v>0</v>
      </c>
      <c r="H102" s="126"/>
      <c r="I102" s="126"/>
      <c r="J102" s="126"/>
      <c r="K102" s="94"/>
      <c r="L102" s="94"/>
      <c r="M102" s="95"/>
      <c r="N102" s="95"/>
      <c r="O102" s="95"/>
      <c r="P102" s="94"/>
      <c r="R102" s="16" t="str">
        <f t="shared" si="23"/>
        <v>2021Incurred ClaimsPOSAll</v>
      </c>
    </row>
    <row r="103" spans="1:18" x14ac:dyDescent="0.25">
      <c r="A103" s="40" t="s">
        <v>91</v>
      </c>
      <c r="B103" s="27">
        <v>2021</v>
      </c>
      <c r="C103" s="351" t="s">
        <v>191</v>
      </c>
      <c r="D103" s="29" t="s">
        <v>102</v>
      </c>
      <c r="E103" s="27" t="s">
        <v>92</v>
      </c>
      <c r="F103" s="393" t="s">
        <v>196</v>
      </c>
      <c r="G103" s="77">
        <f t="shared" si="26"/>
        <v>0</v>
      </c>
      <c r="H103" s="117"/>
      <c r="I103" s="117"/>
      <c r="J103" s="117"/>
      <c r="K103" s="352"/>
      <c r="L103" s="352"/>
      <c r="M103" s="360"/>
      <c r="N103" s="360"/>
      <c r="O103" s="360"/>
      <c r="P103" s="352"/>
      <c r="R103" s="16" t="str">
        <f t="shared" si="23"/>
        <v>2021Risk Adjustment Transfer AmtsPOSAll</v>
      </c>
    </row>
    <row r="104" spans="1:18" x14ac:dyDescent="0.25">
      <c r="A104" s="40" t="s">
        <v>91</v>
      </c>
      <c r="B104" s="27">
        <v>2021</v>
      </c>
      <c r="C104" s="351" t="s">
        <v>192</v>
      </c>
      <c r="D104" s="29" t="s">
        <v>102</v>
      </c>
      <c r="E104" s="27" t="s">
        <v>92</v>
      </c>
      <c r="F104" s="393" t="s">
        <v>196</v>
      </c>
      <c r="G104" s="77">
        <f t="shared" si="26"/>
        <v>0</v>
      </c>
      <c r="H104" s="353"/>
      <c r="I104" s="390"/>
      <c r="J104" s="391"/>
      <c r="K104" s="352"/>
      <c r="L104" s="352"/>
      <c r="M104" s="360"/>
      <c r="N104" s="360"/>
      <c r="O104" s="360"/>
      <c r="P104" s="352"/>
      <c r="R104" s="16" t="str">
        <f t="shared" si="23"/>
        <v>2021Federal Transitional Reinsurance AmtsPOSAll</v>
      </c>
    </row>
    <row r="105" spans="1:18" x14ac:dyDescent="0.25">
      <c r="A105" s="40" t="s">
        <v>91</v>
      </c>
      <c r="B105" s="27">
        <v>2021</v>
      </c>
      <c r="C105" s="351" t="s">
        <v>193</v>
      </c>
      <c r="D105" s="29" t="s">
        <v>102</v>
      </c>
      <c r="E105" s="27" t="s">
        <v>92</v>
      </c>
      <c r="F105" s="393" t="s">
        <v>196</v>
      </c>
      <c r="G105" s="77">
        <f t="shared" si="26"/>
        <v>0</v>
      </c>
      <c r="H105" s="353"/>
      <c r="I105" s="390"/>
      <c r="J105" s="391"/>
      <c r="K105" s="352"/>
      <c r="L105" s="352"/>
      <c r="M105" s="360"/>
      <c r="N105" s="360"/>
      <c r="O105" s="360"/>
      <c r="P105" s="352"/>
      <c r="R105" s="16" t="str">
        <f t="shared" si="23"/>
        <v>2021Risk Corridor AmtsPOSAll</v>
      </c>
    </row>
    <row r="106" spans="1:18" x14ac:dyDescent="0.25">
      <c r="A106" s="40" t="s">
        <v>91</v>
      </c>
      <c r="B106" s="27">
        <v>2021</v>
      </c>
      <c r="C106" s="28" t="s">
        <v>194</v>
      </c>
      <c r="D106" s="29" t="s">
        <v>102</v>
      </c>
      <c r="E106" s="27" t="s">
        <v>92</v>
      </c>
      <c r="F106" s="30" t="s">
        <v>146</v>
      </c>
      <c r="G106" s="77">
        <f t="shared" si="26"/>
        <v>0</v>
      </c>
      <c r="H106" s="389"/>
      <c r="I106" s="126"/>
      <c r="J106" s="126"/>
      <c r="K106" s="352"/>
      <c r="L106" s="352"/>
      <c r="M106" s="360"/>
      <c r="N106" s="360"/>
      <c r="O106" s="360"/>
      <c r="P106" s="352"/>
      <c r="R106" s="16" t="str">
        <f t="shared" si="23"/>
        <v>2021Advance Premium Tax Credit AmtsPOSAll</v>
      </c>
    </row>
    <row r="107" spans="1:18" x14ac:dyDescent="0.25">
      <c r="A107" s="40" t="s">
        <v>91</v>
      </c>
      <c r="B107" s="27">
        <v>2021</v>
      </c>
      <c r="C107" s="28" t="s">
        <v>195</v>
      </c>
      <c r="D107" s="29" t="s">
        <v>102</v>
      </c>
      <c r="E107" s="27" t="s">
        <v>92</v>
      </c>
      <c r="F107" s="30" t="s">
        <v>146</v>
      </c>
      <c r="G107" s="77">
        <f t="shared" si="26"/>
        <v>0</v>
      </c>
      <c r="H107" s="389"/>
      <c r="I107" s="389"/>
      <c r="J107" s="126"/>
      <c r="K107" s="352"/>
      <c r="L107" s="352"/>
      <c r="M107" s="360"/>
      <c r="N107" s="360"/>
      <c r="O107" s="360"/>
      <c r="P107" s="352"/>
      <c r="R107" s="16" t="str">
        <f t="shared" si="23"/>
        <v>2021Cost-Sharing Reduction AmtsPOSAll</v>
      </c>
    </row>
    <row r="108" spans="1:18" x14ac:dyDescent="0.25">
      <c r="A108" s="65" t="s">
        <v>91</v>
      </c>
      <c r="B108" s="66">
        <v>2022</v>
      </c>
      <c r="C108" s="67" t="s">
        <v>188</v>
      </c>
      <c r="D108" s="98" t="s">
        <v>102</v>
      </c>
      <c r="E108" s="66" t="s">
        <v>92</v>
      </c>
      <c r="F108" s="99" t="s">
        <v>146</v>
      </c>
      <c r="G108" s="109">
        <f t="shared" si="26"/>
        <v>0</v>
      </c>
      <c r="H108" s="123"/>
      <c r="I108" s="123"/>
      <c r="J108" s="123"/>
      <c r="K108" s="124"/>
      <c r="L108" s="124"/>
      <c r="M108" s="125"/>
      <c r="N108" s="125"/>
      <c r="O108" s="125"/>
      <c r="P108" s="124"/>
      <c r="R108" s="16" t="str">
        <f t="shared" si="23"/>
        <v>2022Earned Premiums (incl. APTC, excl. MLR Rebates)POSAll</v>
      </c>
    </row>
    <row r="109" spans="1:18" x14ac:dyDescent="0.25">
      <c r="A109" s="40" t="s">
        <v>91</v>
      </c>
      <c r="B109" s="27">
        <v>2022</v>
      </c>
      <c r="C109" s="28" t="s">
        <v>189</v>
      </c>
      <c r="D109" s="29" t="s">
        <v>102</v>
      </c>
      <c r="E109" s="27" t="s">
        <v>92</v>
      </c>
      <c r="F109" s="30" t="s">
        <v>146</v>
      </c>
      <c r="G109" s="77">
        <f t="shared" si="26"/>
        <v>0</v>
      </c>
      <c r="H109" s="127"/>
      <c r="I109" s="400"/>
      <c r="J109" s="401"/>
      <c r="K109" s="94"/>
      <c r="L109" s="94"/>
      <c r="M109" s="95"/>
      <c r="N109" s="95"/>
      <c r="O109" s="95"/>
      <c r="P109" s="94"/>
      <c r="R109" s="16" t="str">
        <f t="shared" si="23"/>
        <v>2022MLR RebatesPOSAll</v>
      </c>
    </row>
    <row r="110" spans="1:18" x14ac:dyDescent="0.25">
      <c r="A110" s="40" t="s">
        <v>91</v>
      </c>
      <c r="B110" s="27">
        <v>2022</v>
      </c>
      <c r="C110" s="28" t="s">
        <v>190</v>
      </c>
      <c r="D110" s="29" t="s">
        <v>102</v>
      </c>
      <c r="E110" s="27" t="s">
        <v>92</v>
      </c>
      <c r="F110" s="30" t="s">
        <v>146</v>
      </c>
      <c r="G110" s="41">
        <f t="array" ref="G110">IFERROR(G111/SUM(IF(H110:P110&lt;&gt;0,H111:P111/H110:P110,0)),0)</f>
        <v>0</v>
      </c>
      <c r="H110" s="92"/>
      <c r="I110" s="92"/>
      <c r="J110" s="92"/>
      <c r="K110" s="91"/>
      <c r="L110" s="91"/>
      <c r="M110" s="92"/>
      <c r="N110" s="92"/>
      <c r="O110" s="92"/>
      <c r="P110" s="91"/>
      <c r="R110" s="16" t="str">
        <f t="shared" si="23"/>
        <v>2022Benefits Not Carved Out (%)POSAll</v>
      </c>
    </row>
    <row r="111" spans="1:18" x14ac:dyDescent="0.25">
      <c r="A111" s="40" t="s">
        <v>91</v>
      </c>
      <c r="B111" s="27">
        <v>2022</v>
      </c>
      <c r="C111" s="28" t="s">
        <v>108</v>
      </c>
      <c r="D111" s="29" t="s">
        <v>102</v>
      </c>
      <c r="E111" s="27" t="s">
        <v>92</v>
      </c>
      <c r="F111" s="30" t="s">
        <v>146</v>
      </c>
      <c r="G111" s="77">
        <f t="shared" ref="G111:G119" si="27">SUM(H111:P111)</f>
        <v>0</v>
      </c>
      <c r="H111" s="126"/>
      <c r="I111" s="126"/>
      <c r="J111" s="126"/>
      <c r="K111" s="94"/>
      <c r="L111" s="94"/>
      <c r="M111" s="95"/>
      <c r="N111" s="95"/>
      <c r="O111" s="95"/>
      <c r="P111" s="94"/>
      <c r="R111" s="16" t="str">
        <f t="shared" si="23"/>
        <v>2022Allowed ClaimsPOSAll</v>
      </c>
    </row>
    <row r="112" spans="1:18" x14ac:dyDescent="0.25">
      <c r="A112" s="40" t="s">
        <v>91</v>
      </c>
      <c r="B112" s="27">
        <v>2022</v>
      </c>
      <c r="C112" s="28" t="s">
        <v>109</v>
      </c>
      <c r="D112" s="29" t="s">
        <v>102</v>
      </c>
      <c r="E112" s="27" t="s">
        <v>92</v>
      </c>
      <c r="F112" s="30" t="s">
        <v>146</v>
      </c>
      <c r="G112" s="77">
        <f t="shared" si="27"/>
        <v>0</v>
      </c>
      <c r="H112" s="126"/>
      <c r="I112" s="126"/>
      <c r="J112" s="126"/>
      <c r="K112" s="94"/>
      <c r="L112" s="94"/>
      <c r="M112" s="95"/>
      <c r="N112" s="95"/>
      <c r="O112" s="95"/>
      <c r="P112" s="94"/>
      <c r="R112" s="16" t="str">
        <f t="shared" si="23"/>
        <v>2022Incurred ClaimsPOSAll</v>
      </c>
    </row>
    <row r="113" spans="1:18" x14ac:dyDescent="0.25">
      <c r="A113" s="40" t="s">
        <v>91</v>
      </c>
      <c r="B113" s="27">
        <v>2022</v>
      </c>
      <c r="C113" s="351" t="s">
        <v>191</v>
      </c>
      <c r="D113" s="29" t="s">
        <v>102</v>
      </c>
      <c r="E113" s="27" t="s">
        <v>92</v>
      </c>
      <c r="F113" s="393" t="s">
        <v>196</v>
      </c>
      <c r="G113" s="77">
        <f t="shared" si="27"/>
        <v>0</v>
      </c>
      <c r="H113" s="117"/>
      <c r="I113" s="118"/>
      <c r="J113" s="119"/>
      <c r="K113" s="352"/>
      <c r="L113" s="352"/>
      <c r="M113" s="360"/>
      <c r="N113" s="360"/>
      <c r="O113" s="360"/>
      <c r="P113" s="352"/>
      <c r="R113" s="16" t="str">
        <f t="shared" si="23"/>
        <v>2022Risk Adjustment Transfer AmtsPOSAll</v>
      </c>
    </row>
    <row r="114" spans="1:18" x14ac:dyDescent="0.25">
      <c r="A114" s="40" t="s">
        <v>91</v>
      </c>
      <c r="B114" s="27">
        <v>2022</v>
      </c>
      <c r="C114" s="351" t="s">
        <v>192</v>
      </c>
      <c r="D114" s="29" t="s">
        <v>102</v>
      </c>
      <c r="E114" s="27" t="s">
        <v>92</v>
      </c>
      <c r="F114" s="393" t="s">
        <v>196</v>
      </c>
      <c r="G114" s="77">
        <f t="shared" si="27"/>
        <v>0</v>
      </c>
      <c r="H114" s="353"/>
      <c r="I114" s="390"/>
      <c r="J114" s="391"/>
      <c r="K114" s="352"/>
      <c r="L114" s="352"/>
      <c r="M114" s="360"/>
      <c r="N114" s="360"/>
      <c r="O114" s="360"/>
      <c r="P114" s="352"/>
      <c r="R114" s="16" t="str">
        <f t="shared" si="23"/>
        <v>2022Federal Transitional Reinsurance AmtsPOSAll</v>
      </c>
    </row>
    <row r="115" spans="1:18" x14ac:dyDescent="0.25">
      <c r="A115" s="40" t="s">
        <v>91</v>
      </c>
      <c r="B115" s="27">
        <v>2022</v>
      </c>
      <c r="C115" s="351" t="s">
        <v>193</v>
      </c>
      <c r="D115" s="29" t="s">
        <v>102</v>
      </c>
      <c r="E115" s="27" t="s">
        <v>92</v>
      </c>
      <c r="F115" s="393" t="s">
        <v>196</v>
      </c>
      <c r="G115" s="77">
        <f t="shared" si="27"/>
        <v>0</v>
      </c>
      <c r="H115" s="353"/>
      <c r="I115" s="390"/>
      <c r="J115" s="391"/>
      <c r="K115" s="352"/>
      <c r="L115" s="352"/>
      <c r="M115" s="360"/>
      <c r="N115" s="360"/>
      <c r="O115" s="360"/>
      <c r="P115" s="352"/>
      <c r="R115" s="16" t="str">
        <f t="shared" si="23"/>
        <v>2022Risk Corridor AmtsPOSAll</v>
      </c>
    </row>
    <row r="116" spans="1:18" x14ac:dyDescent="0.25">
      <c r="A116" s="40" t="s">
        <v>91</v>
      </c>
      <c r="B116" s="27">
        <v>2022</v>
      </c>
      <c r="C116" s="28" t="s">
        <v>194</v>
      </c>
      <c r="D116" s="29" t="s">
        <v>102</v>
      </c>
      <c r="E116" s="27" t="s">
        <v>92</v>
      </c>
      <c r="F116" s="30" t="s">
        <v>146</v>
      </c>
      <c r="G116" s="77">
        <f t="shared" si="27"/>
        <v>0</v>
      </c>
      <c r="H116" s="389"/>
      <c r="I116" s="126"/>
      <c r="J116" s="126"/>
      <c r="K116" s="352"/>
      <c r="L116" s="352"/>
      <c r="M116" s="360"/>
      <c r="N116" s="360"/>
      <c r="O116" s="360"/>
      <c r="P116" s="352"/>
      <c r="R116" s="16" t="str">
        <f t="shared" si="23"/>
        <v>2022Advance Premium Tax Credit AmtsPOSAll</v>
      </c>
    </row>
    <row r="117" spans="1:18" x14ac:dyDescent="0.25">
      <c r="A117" s="40" t="s">
        <v>91</v>
      </c>
      <c r="B117" s="27">
        <v>2022</v>
      </c>
      <c r="C117" s="28" t="s">
        <v>195</v>
      </c>
      <c r="D117" s="29" t="s">
        <v>102</v>
      </c>
      <c r="E117" s="27" t="s">
        <v>92</v>
      </c>
      <c r="F117" s="30" t="s">
        <v>146</v>
      </c>
      <c r="G117" s="77">
        <f t="shared" si="27"/>
        <v>0</v>
      </c>
      <c r="H117" s="389"/>
      <c r="I117" s="389"/>
      <c r="J117" s="126"/>
      <c r="K117" s="352"/>
      <c r="L117" s="352"/>
      <c r="M117" s="360"/>
      <c r="N117" s="360"/>
      <c r="O117" s="360"/>
      <c r="P117" s="352"/>
      <c r="R117" s="16" t="str">
        <f t="shared" si="23"/>
        <v>2022Cost-Sharing Reduction AmtsPOSAll</v>
      </c>
    </row>
    <row r="118" spans="1:18" x14ac:dyDescent="0.25">
      <c r="A118" s="65" t="s">
        <v>91</v>
      </c>
      <c r="B118" s="66">
        <v>2023</v>
      </c>
      <c r="C118" s="67" t="s">
        <v>188</v>
      </c>
      <c r="D118" s="98" t="s">
        <v>102</v>
      </c>
      <c r="E118" s="66" t="s">
        <v>92</v>
      </c>
      <c r="F118" s="99" t="s">
        <v>146</v>
      </c>
      <c r="G118" s="109">
        <f t="shared" si="27"/>
        <v>0</v>
      </c>
      <c r="H118" s="123"/>
      <c r="I118" s="123"/>
      <c r="J118" s="123"/>
      <c r="K118" s="124"/>
      <c r="L118" s="124"/>
      <c r="M118" s="125"/>
      <c r="N118" s="125"/>
      <c r="O118" s="125"/>
      <c r="P118" s="124"/>
      <c r="R118" s="16" t="str">
        <f t="shared" si="23"/>
        <v>2023Earned Premiums (incl. APTC, excl. MLR Rebates)POSAll</v>
      </c>
    </row>
    <row r="119" spans="1:18" x14ac:dyDescent="0.25">
      <c r="A119" s="40" t="s">
        <v>91</v>
      </c>
      <c r="B119" s="27">
        <v>2023</v>
      </c>
      <c r="C119" s="28" t="s">
        <v>189</v>
      </c>
      <c r="D119" s="29" t="s">
        <v>102</v>
      </c>
      <c r="E119" s="27" t="s">
        <v>92</v>
      </c>
      <c r="F119" s="30" t="s">
        <v>146</v>
      </c>
      <c r="G119" s="77">
        <f t="shared" si="27"/>
        <v>0</v>
      </c>
      <c r="H119" s="127"/>
      <c r="I119" s="400"/>
      <c r="J119" s="401"/>
      <c r="K119" s="94"/>
      <c r="L119" s="94"/>
      <c r="M119" s="95"/>
      <c r="N119" s="95"/>
      <c r="O119" s="95"/>
      <c r="P119" s="94"/>
      <c r="R119" s="16" t="str">
        <f t="shared" si="23"/>
        <v>2023MLR RebatesPOSAll</v>
      </c>
    </row>
    <row r="120" spans="1:18" x14ac:dyDescent="0.25">
      <c r="A120" s="40" t="s">
        <v>91</v>
      </c>
      <c r="B120" s="27">
        <v>2023</v>
      </c>
      <c r="C120" s="28" t="s">
        <v>190</v>
      </c>
      <c r="D120" s="29" t="s">
        <v>102</v>
      </c>
      <c r="E120" s="27" t="s">
        <v>92</v>
      </c>
      <c r="F120" s="30" t="s">
        <v>146</v>
      </c>
      <c r="G120" s="41">
        <f t="array" ref="G120">IFERROR(G121/SUM(IF(H120:P120&lt;&gt;0,H121:P121/H120:P120,0)),0)</f>
        <v>0</v>
      </c>
      <c r="H120" s="92"/>
      <c r="I120" s="92"/>
      <c r="J120" s="92"/>
      <c r="K120" s="91"/>
      <c r="L120" s="91"/>
      <c r="M120" s="92"/>
      <c r="N120" s="92"/>
      <c r="O120" s="92"/>
      <c r="P120" s="91"/>
      <c r="R120" s="16" t="str">
        <f t="shared" si="23"/>
        <v>2023Benefits Not Carved Out (%)POSAll</v>
      </c>
    </row>
    <row r="121" spans="1:18" x14ac:dyDescent="0.25">
      <c r="A121" s="40" t="s">
        <v>91</v>
      </c>
      <c r="B121" s="27">
        <v>2023</v>
      </c>
      <c r="C121" s="28" t="s">
        <v>108</v>
      </c>
      <c r="D121" s="29" t="s">
        <v>102</v>
      </c>
      <c r="E121" s="27" t="s">
        <v>92</v>
      </c>
      <c r="F121" s="30" t="s">
        <v>146</v>
      </c>
      <c r="G121" s="77">
        <f t="shared" ref="G121:G129" si="28">SUM(H121:P121)</f>
        <v>0</v>
      </c>
      <c r="H121" s="126"/>
      <c r="I121" s="126"/>
      <c r="J121" s="126"/>
      <c r="K121" s="94"/>
      <c r="L121" s="94"/>
      <c r="M121" s="95"/>
      <c r="N121" s="95"/>
      <c r="O121" s="95"/>
      <c r="P121" s="94"/>
      <c r="R121" s="16" t="str">
        <f t="shared" si="23"/>
        <v>2023Allowed ClaimsPOSAll</v>
      </c>
    </row>
    <row r="122" spans="1:18" x14ac:dyDescent="0.25">
      <c r="A122" s="40" t="s">
        <v>91</v>
      </c>
      <c r="B122" s="27">
        <v>2023</v>
      </c>
      <c r="C122" s="28" t="s">
        <v>109</v>
      </c>
      <c r="D122" s="29" t="s">
        <v>102</v>
      </c>
      <c r="E122" s="27" t="s">
        <v>92</v>
      </c>
      <c r="F122" s="30" t="s">
        <v>146</v>
      </c>
      <c r="G122" s="77">
        <f t="shared" si="28"/>
        <v>0</v>
      </c>
      <c r="H122" s="126"/>
      <c r="I122" s="126"/>
      <c r="J122" s="126"/>
      <c r="K122" s="94"/>
      <c r="L122" s="94"/>
      <c r="M122" s="95"/>
      <c r="N122" s="95"/>
      <c r="O122" s="95"/>
      <c r="P122" s="94"/>
      <c r="R122" s="16" t="str">
        <f t="shared" si="23"/>
        <v>2023Incurred ClaimsPOSAll</v>
      </c>
    </row>
    <row r="123" spans="1:18" x14ac:dyDescent="0.25">
      <c r="A123" s="40" t="s">
        <v>91</v>
      </c>
      <c r="B123" s="27">
        <v>2023</v>
      </c>
      <c r="C123" s="351" t="s">
        <v>191</v>
      </c>
      <c r="D123" s="29" t="s">
        <v>102</v>
      </c>
      <c r="E123" s="27" t="s">
        <v>92</v>
      </c>
      <c r="F123" s="393" t="s">
        <v>196</v>
      </c>
      <c r="G123" s="77">
        <f t="shared" si="28"/>
        <v>0</v>
      </c>
      <c r="H123" s="117"/>
      <c r="I123" s="117"/>
      <c r="J123" s="117"/>
      <c r="K123" s="352"/>
      <c r="L123" s="352"/>
      <c r="M123" s="360"/>
      <c r="N123" s="360"/>
      <c r="O123" s="360"/>
      <c r="P123" s="352"/>
      <c r="R123" s="16" t="str">
        <f t="shared" si="23"/>
        <v>2023Risk Adjustment Transfer AmtsPOSAll</v>
      </c>
    </row>
    <row r="124" spans="1:18" x14ac:dyDescent="0.25">
      <c r="A124" s="40" t="s">
        <v>91</v>
      </c>
      <c r="B124" s="27">
        <v>2023</v>
      </c>
      <c r="C124" s="351" t="s">
        <v>192</v>
      </c>
      <c r="D124" s="29" t="s">
        <v>102</v>
      </c>
      <c r="E124" s="27" t="s">
        <v>92</v>
      </c>
      <c r="F124" s="393" t="s">
        <v>196</v>
      </c>
      <c r="G124" s="77">
        <f t="shared" si="28"/>
        <v>0</v>
      </c>
      <c r="H124" s="353"/>
      <c r="I124" s="390"/>
      <c r="J124" s="391"/>
      <c r="K124" s="352"/>
      <c r="L124" s="352"/>
      <c r="M124" s="360"/>
      <c r="N124" s="360"/>
      <c r="O124" s="360"/>
      <c r="P124" s="352"/>
      <c r="R124" s="16" t="str">
        <f t="shared" si="23"/>
        <v>2023Federal Transitional Reinsurance AmtsPOSAll</v>
      </c>
    </row>
    <row r="125" spans="1:18" x14ac:dyDescent="0.25">
      <c r="A125" s="40" t="s">
        <v>91</v>
      </c>
      <c r="B125" s="27">
        <v>2023</v>
      </c>
      <c r="C125" s="351" t="s">
        <v>193</v>
      </c>
      <c r="D125" s="29" t="s">
        <v>102</v>
      </c>
      <c r="E125" s="27" t="s">
        <v>92</v>
      </c>
      <c r="F125" s="393" t="s">
        <v>196</v>
      </c>
      <c r="G125" s="77">
        <f t="shared" si="28"/>
        <v>0</v>
      </c>
      <c r="H125" s="353"/>
      <c r="I125" s="390"/>
      <c r="J125" s="391"/>
      <c r="K125" s="352"/>
      <c r="L125" s="352"/>
      <c r="M125" s="360"/>
      <c r="N125" s="360"/>
      <c r="O125" s="360"/>
      <c r="P125" s="352"/>
      <c r="R125" s="16" t="str">
        <f t="shared" si="23"/>
        <v>2023Risk Corridor AmtsPOSAll</v>
      </c>
    </row>
    <row r="126" spans="1:18" x14ac:dyDescent="0.25">
      <c r="A126" s="40" t="s">
        <v>91</v>
      </c>
      <c r="B126" s="27">
        <v>2023</v>
      </c>
      <c r="C126" s="28" t="s">
        <v>194</v>
      </c>
      <c r="D126" s="29" t="s">
        <v>102</v>
      </c>
      <c r="E126" s="27" t="s">
        <v>92</v>
      </c>
      <c r="F126" s="30" t="s">
        <v>146</v>
      </c>
      <c r="G126" s="77">
        <f t="shared" si="28"/>
        <v>0</v>
      </c>
      <c r="H126" s="389"/>
      <c r="I126" s="126"/>
      <c r="J126" s="126"/>
      <c r="K126" s="352"/>
      <c r="L126" s="352"/>
      <c r="M126" s="360"/>
      <c r="N126" s="360"/>
      <c r="O126" s="360"/>
      <c r="P126" s="352"/>
      <c r="R126" s="16" t="str">
        <f t="shared" si="23"/>
        <v>2023Advance Premium Tax Credit AmtsPOSAll</v>
      </c>
    </row>
    <row r="127" spans="1:18" x14ac:dyDescent="0.25">
      <c r="A127" s="40" t="s">
        <v>91</v>
      </c>
      <c r="B127" s="27">
        <v>2023</v>
      </c>
      <c r="C127" s="28" t="s">
        <v>195</v>
      </c>
      <c r="D127" s="29" t="s">
        <v>102</v>
      </c>
      <c r="E127" s="27" t="s">
        <v>92</v>
      </c>
      <c r="F127" s="30" t="s">
        <v>146</v>
      </c>
      <c r="G127" s="77">
        <f t="shared" si="28"/>
        <v>0</v>
      </c>
      <c r="H127" s="389"/>
      <c r="I127" s="389"/>
      <c r="J127" s="126"/>
      <c r="K127" s="352"/>
      <c r="L127" s="352"/>
      <c r="M127" s="360"/>
      <c r="N127" s="360"/>
      <c r="O127" s="360"/>
      <c r="P127" s="352"/>
      <c r="R127" s="16" t="str">
        <f t="shared" si="23"/>
        <v>2023Cost-Sharing Reduction AmtsPOSAll</v>
      </c>
    </row>
    <row r="128" spans="1:18" x14ac:dyDescent="0.25">
      <c r="A128" s="65" t="s">
        <v>91</v>
      </c>
      <c r="B128" s="66">
        <v>2021</v>
      </c>
      <c r="C128" s="67" t="s">
        <v>188</v>
      </c>
      <c r="D128" s="98" t="s">
        <v>103</v>
      </c>
      <c r="E128" s="66" t="s">
        <v>92</v>
      </c>
      <c r="F128" s="99" t="s">
        <v>146</v>
      </c>
      <c r="G128" s="109">
        <f t="shared" si="28"/>
        <v>0</v>
      </c>
      <c r="H128" s="123"/>
      <c r="I128" s="123"/>
      <c r="J128" s="123"/>
      <c r="K128" s="124"/>
      <c r="L128" s="124"/>
      <c r="M128" s="125"/>
      <c r="N128" s="125"/>
      <c r="O128" s="125"/>
      <c r="P128" s="124"/>
      <c r="R128" s="16" t="str">
        <f t="shared" si="23"/>
        <v>2021Earned Premiums (incl. APTC, excl. MLR Rebates)OtherAll</v>
      </c>
    </row>
    <row r="129" spans="1:18" x14ac:dyDescent="0.25">
      <c r="A129" s="40" t="s">
        <v>91</v>
      </c>
      <c r="B129" s="27">
        <v>2021</v>
      </c>
      <c r="C129" s="28" t="s">
        <v>189</v>
      </c>
      <c r="D129" s="29" t="s">
        <v>103</v>
      </c>
      <c r="E129" s="27" t="s">
        <v>92</v>
      </c>
      <c r="F129" s="30" t="s">
        <v>146</v>
      </c>
      <c r="G129" s="77">
        <f t="shared" si="28"/>
        <v>0</v>
      </c>
      <c r="H129" s="127"/>
      <c r="I129" s="400"/>
      <c r="J129" s="401"/>
      <c r="K129" s="94"/>
      <c r="L129" s="94"/>
      <c r="M129" s="95"/>
      <c r="N129" s="95"/>
      <c r="O129" s="95"/>
      <c r="P129" s="94"/>
      <c r="R129" s="16" t="str">
        <f t="shared" si="23"/>
        <v>2021MLR RebatesOtherAll</v>
      </c>
    </row>
    <row r="130" spans="1:18" x14ac:dyDescent="0.25">
      <c r="A130" s="40" t="s">
        <v>91</v>
      </c>
      <c r="B130" s="27">
        <v>2021</v>
      </c>
      <c r="C130" s="28" t="s">
        <v>190</v>
      </c>
      <c r="D130" s="29" t="s">
        <v>103</v>
      </c>
      <c r="E130" s="27" t="s">
        <v>92</v>
      </c>
      <c r="F130" s="30" t="s">
        <v>146</v>
      </c>
      <c r="G130" s="41">
        <f t="array" ref="G130">IFERROR(G131/SUM(IF(H130:P130&lt;&gt;0,H131:P131/H130:P130,0)),0)</f>
        <v>0</v>
      </c>
      <c r="H130" s="92"/>
      <c r="I130" s="92"/>
      <c r="J130" s="92"/>
      <c r="K130" s="91"/>
      <c r="L130" s="91"/>
      <c r="M130" s="92"/>
      <c r="N130" s="92"/>
      <c r="O130" s="92"/>
      <c r="P130" s="91"/>
      <c r="R130" s="16" t="str">
        <f t="shared" si="23"/>
        <v>2021Benefits Not Carved Out (%)OtherAll</v>
      </c>
    </row>
    <row r="131" spans="1:18" x14ac:dyDescent="0.25">
      <c r="A131" s="40" t="s">
        <v>91</v>
      </c>
      <c r="B131" s="27">
        <v>2021</v>
      </c>
      <c r="C131" s="28" t="s">
        <v>108</v>
      </c>
      <c r="D131" s="29" t="s">
        <v>103</v>
      </c>
      <c r="E131" s="27" t="s">
        <v>92</v>
      </c>
      <c r="F131" s="30" t="s">
        <v>146</v>
      </c>
      <c r="G131" s="77">
        <f t="shared" ref="G131:G139" si="29">SUM(H131:P131)</f>
        <v>0</v>
      </c>
      <c r="H131" s="126"/>
      <c r="I131" s="126"/>
      <c r="J131" s="126"/>
      <c r="K131" s="94"/>
      <c r="L131" s="94"/>
      <c r="M131" s="95"/>
      <c r="N131" s="95"/>
      <c r="O131" s="95"/>
      <c r="P131" s="94"/>
      <c r="R131" s="16" t="str">
        <f t="shared" si="23"/>
        <v>2021Allowed ClaimsOtherAll</v>
      </c>
    </row>
    <row r="132" spans="1:18" x14ac:dyDescent="0.25">
      <c r="A132" s="40" t="s">
        <v>91</v>
      </c>
      <c r="B132" s="27">
        <v>2021</v>
      </c>
      <c r="C132" s="28" t="s">
        <v>109</v>
      </c>
      <c r="D132" s="29" t="s">
        <v>103</v>
      </c>
      <c r="E132" s="27" t="s">
        <v>92</v>
      </c>
      <c r="F132" s="30" t="s">
        <v>146</v>
      </c>
      <c r="G132" s="77">
        <f t="shared" si="29"/>
        <v>0</v>
      </c>
      <c r="H132" s="126"/>
      <c r="I132" s="126"/>
      <c r="J132" s="126"/>
      <c r="K132" s="94"/>
      <c r="L132" s="94"/>
      <c r="M132" s="95"/>
      <c r="N132" s="95"/>
      <c r="O132" s="95"/>
      <c r="P132" s="94"/>
      <c r="R132" s="16" t="str">
        <f t="shared" si="23"/>
        <v>2021Incurred ClaimsOtherAll</v>
      </c>
    </row>
    <row r="133" spans="1:18" x14ac:dyDescent="0.25">
      <c r="A133" s="40" t="s">
        <v>91</v>
      </c>
      <c r="B133" s="27">
        <v>2021</v>
      </c>
      <c r="C133" s="351" t="s">
        <v>191</v>
      </c>
      <c r="D133" s="29" t="s">
        <v>103</v>
      </c>
      <c r="E133" s="27" t="s">
        <v>92</v>
      </c>
      <c r="F133" s="393" t="s">
        <v>196</v>
      </c>
      <c r="G133" s="77">
        <f t="shared" si="29"/>
        <v>0</v>
      </c>
      <c r="H133" s="117"/>
      <c r="I133" s="118"/>
      <c r="J133" s="119"/>
      <c r="K133" s="352"/>
      <c r="L133" s="352"/>
      <c r="M133" s="360"/>
      <c r="N133" s="360"/>
      <c r="O133" s="360"/>
      <c r="P133" s="352"/>
      <c r="R133" s="16" t="str">
        <f t="shared" si="23"/>
        <v>2021Risk Adjustment Transfer AmtsOtherAll</v>
      </c>
    </row>
    <row r="134" spans="1:18" x14ac:dyDescent="0.25">
      <c r="A134" s="40" t="s">
        <v>91</v>
      </c>
      <c r="B134" s="27">
        <v>2021</v>
      </c>
      <c r="C134" s="351" t="s">
        <v>192</v>
      </c>
      <c r="D134" s="29" t="s">
        <v>103</v>
      </c>
      <c r="E134" s="27" t="s">
        <v>92</v>
      </c>
      <c r="F134" s="393" t="s">
        <v>196</v>
      </c>
      <c r="G134" s="77">
        <f t="shared" si="29"/>
        <v>0</v>
      </c>
      <c r="H134" s="353"/>
      <c r="I134" s="390"/>
      <c r="J134" s="391"/>
      <c r="K134" s="352"/>
      <c r="L134" s="352"/>
      <c r="M134" s="360"/>
      <c r="N134" s="360"/>
      <c r="O134" s="360"/>
      <c r="P134" s="352"/>
      <c r="R134" s="16" t="str">
        <f t="shared" si="23"/>
        <v>2021Federal Transitional Reinsurance AmtsOtherAll</v>
      </c>
    </row>
    <row r="135" spans="1:18" x14ac:dyDescent="0.25">
      <c r="A135" s="40" t="s">
        <v>91</v>
      </c>
      <c r="B135" s="27">
        <v>2021</v>
      </c>
      <c r="C135" s="351" t="s">
        <v>193</v>
      </c>
      <c r="D135" s="29" t="s">
        <v>103</v>
      </c>
      <c r="E135" s="27" t="s">
        <v>92</v>
      </c>
      <c r="F135" s="393" t="s">
        <v>196</v>
      </c>
      <c r="G135" s="77">
        <f t="shared" si="29"/>
        <v>0</v>
      </c>
      <c r="H135" s="353"/>
      <c r="I135" s="390"/>
      <c r="J135" s="391"/>
      <c r="K135" s="352"/>
      <c r="L135" s="352"/>
      <c r="M135" s="360"/>
      <c r="N135" s="360"/>
      <c r="O135" s="360"/>
      <c r="P135" s="352"/>
      <c r="R135" s="16" t="str">
        <f t="shared" si="23"/>
        <v>2021Risk Corridor AmtsOtherAll</v>
      </c>
    </row>
    <row r="136" spans="1:18" x14ac:dyDescent="0.25">
      <c r="A136" s="40" t="s">
        <v>91</v>
      </c>
      <c r="B136" s="27">
        <v>2021</v>
      </c>
      <c r="C136" s="28" t="s">
        <v>194</v>
      </c>
      <c r="D136" s="29" t="s">
        <v>103</v>
      </c>
      <c r="E136" s="27" t="s">
        <v>92</v>
      </c>
      <c r="F136" s="30" t="s">
        <v>146</v>
      </c>
      <c r="G136" s="77">
        <f t="shared" si="29"/>
        <v>0</v>
      </c>
      <c r="H136" s="389"/>
      <c r="I136" s="126"/>
      <c r="J136" s="126"/>
      <c r="K136" s="352"/>
      <c r="L136" s="352"/>
      <c r="M136" s="360"/>
      <c r="N136" s="360"/>
      <c r="O136" s="360"/>
      <c r="P136" s="352"/>
      <c r="R136" s="16" t="str">
        <f t="shared" ref="R136:R193" si="30">B136&amp;C136&amp;D136&amp;E136</f>
        <v>2021Advance Premium Tax Credit AmtsOtherAll</v>
      </c>
    </row>
    <row r="137" spans="1:18" x14ac:dyDescent="0.25">
      <c r="A137" s="40" t="s">
        <v>91</v>
      </c>
      <c r="B137" s="27">
        <v>2021</v>
      </c>
      <c r="C137" s="28" t="s">
        <v>195</v>
      </c>
      <c r="D137" s="29" t="s">
        <v>103</v>
      </c>
      <c r="E137" s="27" t="s">
        <v>92</v>
      </c>
      <c r="F137" s="30" t="s">
        <v>146</v>
      </c>
      <c r="G137" s="77">
        <f t="shared" si="29"/>
        <v>0</v>
      </c>
      <c r="H137" s="389"/>
      <c r="I137" s="389"/>
      <c r="J137" s="126"/>
      <c r="K137" s="352"/>
      <c r="L137" s="352"/>
      <c r="M137" s="360"/>
      <c r="N137" s="360"/>
      <c r="O137" s="360"/>
      <c r="P137" s="352"/>
      <c r="R137" s="16" t="str">
        <f t="shared" si="30"/>
        <v>2021Cost-Sharing Reduction AmtsOtherAll</v>
      </c>
    </row>
    <row r="138" spans="1:18" x14ac:dyDescent="0.25">
      <c r="A138" s="65" t="s">
        <v>91</v>
      </c>
      <c r="B138" s="66">
        <v>2022</v>
      </c>
      <c r="C138" s="67" t="s">
        <v>188</v>
      </c>
      <c r="D138" s="98" t="s">
        <v>103</v>
      </c>
      <c r="E138" s="66" t="s">
        <v>92</v>
      </c>
      <c r="F138" s="99" t="s">
        <v>146</v>
      </c>
      <c r="G138" s="109">
        <f t="shared" si="29"/>
        <v>0</v>
      </c>
      <c r="H138" s="123"/>
      <c r="I138" s="123"/>
      <c r="J138" s="123"/>
      <c r="K138" s="124"/>
      <c r="L138" s="124"/>
      <c r="M138" s="125"/>
      <c r="N138" s="125"/>
      <c r="O138" s="125"/>
      <c r="P138" s="124"/>
      <c r="R138" s="16" t="str">
        <f t="shared" si="30"/>
        <v>2022Earned Premiums (incl. APTC, excl. MLR Rebates)OtherAll</v>
      </c>
    </row>
    <row r="139" spans="1:18" x14ac:dyDescent="0.25">
      <c r="A139" s="40" t="s">
        <v>91</v>
      </c>
      <c r="B139" s="27">
        <v>2022</v>
      </c>
      <c r="C139" s="28" t="s">
        <v>189</v>
      </c>
      <c r="D139" s="29" t="s">
        <v>103</v>
      </c>
      <c r="E139" s="27" t="s">
        <v>92</v>
      </c>
      <c r="F139" s="30" t="s">
        <v>146</v>
      </c>
      <c r="G139" s="77">
        <f t="shared" si="29"/>
        <v>0</v>
      </c>
      <c r="H139" s="127"/>
      <c r="I139" s="400"/>
      <c r="J139" s="401"/>
      <c r="K139" s="94"/>
      <c r="L139" s="94"/>
      <c r="M139" s="95"/>
      <c r="N139" s="95"/>
      <c r="O139" s="95"/>
      <c r="P139" s="94"/>
      <c r="R139" s="16" t="str">
        <f t="shared" si="30"/>
        <v>2022MLR RebatesOtherAll</v>
      </c>
    </row>
    <row r="140" spans="1:18" x14ac:dyDescent="0.25">
      <c r="A140" s="40" t="s">
        <v>91</v>
      </c>
      <c r="B140" s="27">
        <v>2022</v>
      </c>
      <c r="C140" s="28" t="s">
        <v>190</v>
      </c>
      <c r="D140" s="29" t="s">
        <v>103</v>
      </c>
      <c r="E140" s="27" t="s">
        <v>92</v>
      </c>
      <c r="F140" s="30" t="s">
        <v>146</v>
      </c>
      <c r="G140" s="41">
        <f t="array" ref="G140">IFERROR(G141/SUM(IF(H140:P140&lt;&gt;0,H141:P141/H140:P140,0)),0)</f>
        <v>0</v>
      </c>
      <c r="H140" s="92"/>
      <c r="I140" s="92"/>
      <c r="J140" s="92"/>
      <c r="K140" s="91"/>
      <c r="L140" s="91"/>
      <c r="M140" s="92"/>
      <c r="N140" s="92"/>
      <c r="O140" s="92"/>
      <c r="P140" s="91"/>
      <c r="R140" s="16" t="str">
        <f t="shared" si="30"/>
        <v>2022Benefits Not Carved Out (%)OtherAll</v>
      </c>
    </row>
    <row r="141" spans="1:18" x14ac:dyDescent="0.25">
      <c r="A141" s="40" t="s">
        <v>91</v>
      </c>
      <c r="B141" s="27">
        <v>2022</v>
      </c>
      <c r="C141" s="28" t="s">
        <v>108</v>
      </c>
      <c r="D141" s="29" t="s">
        <v>103</v>
      </c>
      <c r="E141" s="27" t="s">
        <v>92</v>
      </c>
      <c r="F141" s="30" t="s">
        <v>146</v>
      </c>
      <c r="G141" s="77">
        <f t="shared" ref="G141:G149" si="31">SUM(H141:P141)</f>
        <v>0</v>
      </c>
      <c r="H141" s="126"/>
      <c r="I141" s="126"/>
      <c r="J141" s="126"/>
      <c r="K141" s="94"/>
      <c r="L141" s="94"/>
      <c r="M141" s="95"/>
      <c r="N141" s="95"/>
      <c r="O141" s="95"/>
      <c r="P141" s="94"/>
      <c r="R141" s="16" t="str">
        <f t="shared" si="30"/>
        <v>2022Allowed ClaimsOtherAll</v>
      </c>
    </row>
    <row r="142" spans="1:18" x14ac:dyDescent="0.25">
      <c r="A142" s="40" t="s">
        <v>91</v>
      </c>
      <c r="B142" s="27">
        <v>2022</v>
      </c>
      <c r="C142" s="28" t="s">
        <v>109</v>
      </c>
      <c r="D142" s="29" t="s">
        <v>103</v>
      </c>
      <c r="E142" s="27" t="s">
        <v>92</v>
      </c>
      <c r="F142" s="30" t="s">
        <v>146</v>
      </c>
      <c r="G142" s="77">
        <f t="shared" si="31"/>
        <v>0</v>
      </c>
      <c r="H142" s="126"/>
      <c r="I142" s="126"/>
      <c r="J142" s="126"/>
      <c r="K142" s="94"/>
      <c r="L142" s="94"/>
      <c r="M142" s="95"/>
      <c r="N142" s="95"/>
      <c r="O142" s="95"/>
      <c r="P142" s="94"/>
      <c r="R142" s="16" t="str">
        <f t="shared" si="30"/>
        <v>2022Incurred ClaimsOtherAll</v>
      </c>
    </row>
    <row r="143" spans="1:18" x14ac:dyDescent="0.25">
      <c r="A143" s="40" t="s">
        <v>91</v>
      </c>
      <c r="B143" s="27">
        <v>2022</v>
      </c>
      <c r="C143" s="351" t="s">
        <v>191</v>
      </c>
      <c r="D143" s="29" t="s">
        <v>103</v>
      </c>
      <c r="E143" s="27" t="s">
        <v>92</v>
      </c>
      <c r="F143" s="393" t="s">
        <v>196</v>
      </c>
      <c r="G143" s="77">
        <f t="shared" si="31"/>
        <v>0</v>
      </c>
      <c r="H143" s="117"/>
      <c r="I143" s="118"/>
      <c r="J143" s="119"/>
      <c r="K143" s="352"/>
      <c r="L143" s="352"/>
      <c r="M143" s="360"/>
      <c r="N143" s="360"/>
      <c r="O143" s="360"/>
      <c r="P143" s="352"/>
      <c r="R143" s="16" t="str">
        <f t="shared" si="30"/>
        <v>2022Risk Adjustment Transfer AmtsOtherAll</v>
      </c>
    </row>
    <row r="144" spans="1:18" x14ac:dyDescent="0.25">
      <c r="A144" s="40" t="s">
        <v>91</v>
      </c>
      <c r="B144" s="27">
        <v>2022</v>
      </c>
      <c r="C144" s="351" t="s">
        <v>192</v>
      </c>
      <c r="D144" s="29" t="s">
        <v>103</v>
      </c>
      <c r="E144" s="27" t="s">
        <v>92</v>
      </c>
      <c r="F144" s="393" t="s">
        <v>196</v>
      </c>
      <c r="G144" s="77">
        <f t="shared" si="31"/>
        <v>0</v>
      </c>
      <c r="H144" s="353"/>
      <c r="I144" s="390"/>
      <c r="J144" s="391"/>
      <c r="K144" s="352"/>
      <c r="L144" s="352"/>
      <c r="M144" s="360"/>
      <c r="N144" s="360"/>
      <c r="O144" s="360"/>
      <c r="P144" s="352"/>
      <c r="R144" s="16" t="str">
        <f t="shared" si="30"/>
        <v>2022Federal Transitional Reinsurance AmtsOtherAll</v>
      </c>
    </row>
    <row r="145" spans="1:18" x14ac:dyDescent="0.25">
      <c r="A145" s="40" t="s">
        <v>91</v>
      </c>
      <c r="B145" s="27">
        <v>2022</v>
      </c>
      <c r="C145" s="351" t="s">
        <v>193</v>
      </c>
      <c r="D145" s="29" t="s">
        <v>103</v>
      </c>
      <c r="E145" s="27" t="s">
        <v>92</v>
      </c>
      <c r="F145" s="393" t="s">
        <v>196</v>
      </c>
      <c r="G145" s="77">
        <f t="shared" si="31"/>
        <v>0</v>
      </c>
      <c r="H145" s="353"/>
      <c r="I145" s="390"/>
      <c r="J145" s="391"/>
      <c r="K145" s="352"/>
      <c r="L145" s="352"/>
      <c r="M145" s="360"/>
      <c r="N145" s="360"/>
      <c r="O145" s="360"/>
      <c r="P145" s="352"/>
      <c r="R145" s="16" t="str">
        <f t="shared" si="30"/>
        <v>2022Risk Corridor AmtsOtherAll</v>
      </c>
    </row>
    <row r="146" spans="1:18" x14ac:dyDescent="0.25">
      <c r="A146" s="40" t="s">
        <v>91</v>
      </c>
      <c r="B146" s="27">
        <v>2022</v>
      </c>
      <c r="C146" s="28" t="s">
        <v>194</v>
      </c>
      <c r="D146" s="29" t="s">
        <v>103</v>
      </c>
      <c r="E146" s="27" t="s">
        <v>92</v>
      </c>
      <c r="F146" s="30" t="s">
        <v>146</v>
      </c>
      <c r="G146" s="77">
        <f t="shared" si="31"/>
        <v>0</v>
      </c>
      <c r="H146" s="389"/>
      <c r="I146" s="126"/>
      <c r="J146" s="126"/>
      <c r="K146" s="352"/>
      <c r="L146" s="352"/>
      <c r="M146" s="360"/>
      <c r="N146" s="360"/>
      <c r="O146" s="360"/>
      <c r="P146" s="352"/>
      <c r="R146" s="16" t="str">
        <f t="shared" si="30"/>
        <v>2022Advance Premium Tax Credit AmtsOtherAll</v>
      </c>
    </row>
    <row r="147" spans="1:18" x14ac:dyDescent="0.25">
      <c r="A147" s="40" t="s">
        <v>91</v>
      </c>
      <c r="B147" s="27">
        <v>2022</v>
      </c>
      <c r="C147" s="28" t="s">
        <v>195</v>
      </c>
      <c r="D147" s="29" t="s">
        <v>103</v>
      </c>
      <c r="E147" s="27" t="s">
        <v>92</v>
      </c>
      <c r="F147" s="30" t="s">
        <v>146</v>
      </c>
      <c r="G147" s="77">
        <f t="shared" si="31"/>
        <v>0</v>
      </c>
      <c r="H147" s="389"/>
      <c r="I147" s="389"/>
      <c r="J147" s="126"/>
      <c r="K147" s="352"/>
      <c r="L147" s="352"/>
      <c r="M147" s="360"/>
      <c r="N147" s="360"/>
      <c r="O147" s="360"/>
      <c r="P147" s="352"/>
      <c r="R147" s="16" t="str">
        <f t="shared" si="30"/>
        <v>2022Cost-Sharing Reduction AmtsOtherAll</v>
      </c>
    </row>
    <row r="148" spans="1:18" x14ac:dyDescent="0.25">
      <c r="A148" s="65" t="s">
        <v>91</v>
      </c>
      <c r="B148" s="66">
        <v>2023</v>
      </c>
      <c r="C148" s="67" t="s">
        <v>188</v>
      </c>
      <c r="D148" s="98" t="s">
        <v>103</v>
      </c>
      <c r="E148" s="66" t="s">
        <v>92</v>
      </c>
      <c r="F148" s="99" t="s">
        <v>146</v>
      </c>
      <c r="G148" s="109">
        <f t="shared" si="31"/>
        <v>0</v>
      </c>
      <c r="H148" s="123"/>
      <c r="I148" s="123"/>
      <c r="J148" s="123"/>
      <c r="K148" s="124"/>
      <c r="L148" s="124"/>
      <c r="M148" s="125"/>
      <c r="N148" s="125"/>
      <c r="O148" s="125"/>
      <c r="P148" s="124"/>
      <c r="R148" s="16" t="str">
        <f t="shared" si="30"/>
        <v>2023Earned Premiums (incl. APTC, excl. MLR Rebates)OtherAll</v>
      </c>
    </row>
    <row r="149" spans="1:18" x14ac:dyDescent="0.25">
      <c r="A149" s="40" t="s">
        <v>91</v>
      </c>
      <c r="B149" s="27">
        <v>2023</v>
      </c>
      <c r="C149" s="28" t="s">
        <v>189</v>
      </c>
      <c r="D149" s="29" t="s">
        <v>103</v>
      </c>
      <c r="E149" s="27" t="s">
        <v>92</v>
      </c>
      <c r="F149" s="30" t="s">
        <v>146</v>
      </c>
      <c r="G149" s="77">
        <f t="shared" si="31"/>
        <v>0</v>
      </c>
      <c r="H149" s="127"/>
      <c r="I149" s="400"/>
      <c r="J149" s="401"/>
      <c r="K149" s="94"/>
      <c r="L149" s="94"/>
      <c r="M149" s="95"/>
      <c r="N149" s="95"/>
      <c r="O149" s="95"/>
      <c r="P149" s="94"/>
      <c r="R149" s="16" t="str">
        <f t="shared" si="30"/>
        <v>2023MLR RebatesOtherAll</v>
      </c>
    </row>
    <row r="150" spans="1:18" x14ac:dyDescent="0.25">
      <c r="A150" s="40" t="s">
        <v>91</v>
      </c>
      <c r="B150" s="27">
        <v>2023</v>
      </c>
      <c r="C150" s="28" t="s">
        <v>190</v>
      </c>
      <c r="D150" s="29" t="s">
        <v>103</v>
      </c>
      <c r="E150" s="27" t="s">
        <v>92</v>
      </c>
      <c r="F150" s="30" t="s">
        <v>146</v>
      </c>
      <c r="G150" s="41">
        <f t="array" ref="G150">IFERROR(G151/SUM(IF(H150:P150&lt;&gt;0,H151:P151/H150:P150,0)),0)</f>
        <v>0</v>
      </c>
      <c r="H150" s="92"/>
      <c r="I150" s="92"/>
      <c r="J150" s="92"/>
      <c r="K150" s="91"/>
      <c r="L150" s="91"/>
      <c r="M150" s="92"/>
      <c r="N150" s="92"/>
      <c r="O150" s="92"/>
      <c r="P150" s="91"/>
      <c r="R150" s="16" t="str">
        <f t="shared" si="30"/>
        <v>2023Benefits Not Carved Out (%)OtherAll</v>
      </c>
    </row>
    <row r="151" spans="1:18" x14ac:dyDescent="0.25">
      <c r="A151" s="40" t="s">
        <v>91</v>
      </c>
      <c r="B151" s="27">
        <v>2023</v>
      </c>
      <c r="C151" s="28" t="s">
        <v>108</v>
      </c>
      <c r="D151" s="29" t="s">
        <v>103</v>
      </c>
      <c r="E151" s="27" t="s">
        <v>92</v>
      </c>
      <c r="F151" s="30" t="s">
        <v>146</v>
      </c>
      <c r="G151" s="77">
        <f t="shared" ref="G151:G157" si="32">SUM(H151:P151)</f>
        <v>0</v>
      </c>
      <c r="H151" s="126"/>
      <c r="I151" s="126"/>
      <c r="J151" s="126"/>
      <c r="K151" s="94"/>
      <c r="L151" s="94"/>
      <c r="M151" s="95"/>
      <c r="N151" s="95"/>
      <c r="O151" s="95"/>
      <c r="P151" s="94"/>
      <c r="R151" s="16" t="str">
        <f t="shared" si="30"/>
        <v>2023Allowed ClaimsOtherAll</v>
      </c>
    </row>
    <row r="152" spans="1:18" x14ac:dyDescent="0.25">
      <c r="A152" s="40" t="s">
        <v>91</v>
      </c>
      <c r="B152" s="27">
        <v>2023</v>
      </c>
      <c r="C152" s="28" t="s">
        <v>109</v>
      </c>
      <c r="D152" s="29" t="s">
        <v>103</v>
      </c>
      <c r="E152" s="27" t="s">
        <v>92</v>
      </c>
      <c r="F152" s="30" t="s">
        <v>146</v>
      </c>
      <c r="G152" s="77">
        <f t="shared" si="32"/>
        <v>0</v>
      </c>
      <c r="H152" s="126"/>
      <c r="I152" s="126"/>
      <c r="J152" s="126"/>
      <c r="K152" s="94"/>
      <c r="L152" s="94"/>
      <c r="M152" s="95"/>
      <c r="N152" s="95"/>
      <c r="O152" s="95"/>
      <c r="P152" s="94"/>
      <c r="R152" s="16" t="str">
        <f t="shared" si="30"/>
        <v>2023Incurred ClaimsOtherAll</v>
      </c>
    </row>
    <row r="153" spans="1:18" x14ac:dyDescent="0.25">
      <c r="A153" s="40" t="s">
        <v>91</v>
      </c>
      <c r="B153" s="27">
        <v>2023</v>
      </c>
      <c r="C153" s="351" t="s">
        <v>191</v>
      </c>
      <c r="D153" s="29" t="s">
        <v>103</v>
      </c>
      <c r="E153" s="27" t="s">
        <v>92</v>
      </c>
      <c r="F153" s="393" t="s">
        <v>196</v>
      </c>
      <c r="G153" s="77">
        <f t="shared" si="32"/>
        <v>0</v>
      </c>
      <c r="H153" s="117"/>
      <c r="I153" s="118"/>
      <c r="J153" s="119"/>
      <c r="K153" s="352"/>
      <c r="L153" s="352"/>
      <c r="M153" s="360"/>
      <c r="N153" s="360"/>
      <c r="O153" s="360"/>
      <c r="P153" s="352"/>
      <c r="R153" s="16" t="str">
        <f t="shared" si="30"/>
        <v>2023Risk Adjustment Transfer AmtsOtherAll</v>
      </c>
    </row>
    <row r="154" spans="1:18" x14ac:dyDescent="0.25">
      <c r="A154" s="40" t="s">
        <v>91</v>
      </c>
      <c r="B154" s="27">
        <v>2023</v>
      </c>
      <c r="C154" s="351" t="s">
        <v>192</v>
      </c>
      <c r="D154" s="29" t="s">
        <v>103</v>
      </c>
      <c r="E154" s="27" t="s">
        <v>92</v>
      </c>
      <c r="F154" s="393" t="s">
        <v>196</v>
      </c>
      <c r="G154" s="77">
        <f t="shared" si="32"/>
        <v>0</v>
      </c>
      <c r="H154" s="353"/>
      <c r="I154" s="390"/>
      <c r="J154" s="391"/>
      <c r="K154" s="352"/>
      <c r="L154" s="352"/>
      <c r="M154" s="360"/>
      <c r="N154" s="360"/>
      <c r="O154" s="360"/>
      <c r="P154" s="352"/>
      <c r="R154" s="16" t="str">
        <f t="shared" si="30"/>
        <v>2023Federal Transitional Reinsurance AmtsOtherAll</v>
      </c>
    </row>
    <row r="155" spans="1:18" x14ac:dyDescent="0.25">
      <c r="A155" s="40" t="s">
        <v>91</v>
      </c>
      <c r="B155" s="27">
        <v>2023</v>
      </c>
      <c r="C155" s="351" t="s">
        <v>193</v>
      </c>
      <c r="D155" s="29" t="s">
        <v>103</v>
      </c>
      <c r="E155" s="27" t="s">
        <v>92</v>
      </c>
      <c r="F155" s="393" t="s">
        <v>196</v>
      </c>
      <c r="G155" s="77">
        <f t="shared" si="32"/>
        <v>0</v>
      </c>
      <c r="H155" s="353"/>
      <c r="I155" s="390"/>
      <c r="J155" s="391"/>
      <c r="K155" s="352"/>
      <c r="L155" s="352"/>
      <c r="M155" s="360"/>
      <c r="N155" s="360"/>
      <c r="O155" s="360"/>
      <c r="P155" s="352"/>
      <c r="R155" s="16" t="str">
        <f t="shared" si="30"/>
        <v>2023Risk Corridor AmtsOtherAll</v>
      </c>
    </row>
    <row r="156" spans="1:18" x14ac:dyDescent="0.25">
      <c r="A156" s="40" t="s">
        <v>91</v>
      </c>
      <c r="B156" s="27">
        <v>2023</v>
      </c>
      <c r="C156" s="28" t="s">
        <v>194</v>
      </c>
      <c r="D156" s="29" t="s">
        <v>103</v>
      </c>
      <c r="E156" s="27" t="s">
        <v>92</v>
      </c>
      <c r="F156" s="30" t="s">
        <v>146</v>
      </c>
      <c r="G156" s="77">
        <f t="shared" si="32"/>
        <v>0</v>
      </c>
      <c r="H156" s="389"/>
      <c r="I156" s="126"/>
      <c r="J156" s="126"/>
      <c r="K156" s="352"/>
      <c r="L156" s="352"/>
      <c r="M156" s="360"/>
      <c r="N156" s="360"/>
      <c r="O156" s="360"/>
      <c r="P156" s="352"/>
      <c r="R156" s="16" t="str">
        <f t="shared" si="30"/>
        <v>2023Advance Premium Tax Credit AmtsOtherAll</v>
      </c>
    </row>
    <row r="157" spans="1:18" x14ac:dyDescent="0.25">
      <c r="A157" s="83" t="s">
        <v>91</v>
      </c>
      <c r="B157" s="84">
        <v>2023</v>
      </c>
      <c r="C157" s="85" t="s">
        <v>195</v>
      </c>
      <c r="D157" s="96" t="s">
        <v>103</v>
      </c>
      <c r="E157" s="84" t="s">
        <v>92</v>
      </c>
      <c r="F157" s="97" t="s">
        <v>146</v>
      </c>
      <c r="G157" s="87">
        <f t="shared" si="32"/>
        <v>0</v>
      </c>
      <c r="H157" s="392"/>
      <c r="I157" s="392"/>
      <c r="J157" s="128"/>
      <c r="K157" s="357"/>
      <c r="L157" s="357"/>
      <c r="M157" s="358"/>
      <c r="N157" s="358"/>
      <c r="O157" s="358"/>
      <c r="P157" s="357"/>
      <c r="R157" s="16" t="str">
        <f t="shared" si="30"/>
        <v>2023Cost-Sharing Reduction AmtsOtherAll</v>
      </c>
    </row>
    <row r="158" spans="1:18" x14ac:dyDescent="0.25">
      <c r="A158" s="65" t="s">
        <v>91</v>
      </c>
      <c r="B158" s="66">
        <v>2021</v>
      </c>
      <c r="C158" s="67" t="s">
        <v>188</v>
      </c>
      <c r="D158" s="27" t="s">
        <v>92</v>
      </c>
      <c r="E158" s="34" t="s">
        <v>104</v>
      </c>
      <c r="F158" s="30" t="s">
        <v>146</v>
      </c>
      <c r="G158" s="110">
        <f>SUM(H158:P158)</f>
        <v>0</v>
      </c>
      <c r="H158" s="124"/>
      <c r="I158" s="124"/>
      <c r="J158" s="124"/>
      <c r="K158" s="124"/>
      <c r="L158" s="124"/>
      <c r="M158" s="124"/>
      <c r="N158" s="124"/>
      <c r="O158" s="124"/>
      <c r="P158" s="124"/>
      <c r="R158" s="16" t="str">
        <f t="shared" si="30"/>
        <v>2021Earned Premiums (incl. APTC, excl. MLR Rebates)AllHDHP</v>
      </c>
    </row>
    <row r="159" spans="1:18" x14ac:dyDescent="0.25">
      <c r="A159" s="40" t="s">
        <v>91</v>
      </c>
      <c r="B159" s="27">
        <v>2021</v>
      </c>
      <c r="C159" s="28" t="s">
        <v>190</v>
      </c>
      <c r="D159" s="27" t="s">
        <v>92</v>
      </c>
      <c r="E159" s="34" t="s">
        <v>104</v>
      </c>
      <c r="F159" s="30" t="s">
        <v>146</v>
      </c>
      <c r="G159" s="41">
        <f t="array" ref="G159">IFERROR(G160/SUM(IF(H159:P159&lt;&gt;0,H160:P160/H159:P159,0)),0)</f>
        <v>0</v>
      </c>
      <c r="H159" s="399"/>
      <c r="I159" s="399"/>
      <c r="J159" s="399"/>
      <c r="K159" s="399"/>
      <c r="L159" s="399"/>
      <c r="M159" s="399"/>
      <c r="N159" s="399"/>
      <c r="O159" s="399"/>
      <c r="P159" s="399"/>
      <c r="R159" s="16" t="str">
        <f t="shared" si="30"/>
        <v>2021Benefits Not Carved Out (%)AllHDHP</v>
      </c>
    </row>
    <row r="160" spans="1:18" x14ac:dyDescent="0.25">
      <c r="A160" s="40" t="s">
        <v>91</v>
      </c>
      <c r="B160" s="27">
        <v>2021</v>
      </c>
      <c r="C160" s="28" t="s">
        <v>108</v>
      </c>
      <c r="D160" s="27" t="s">
        <v>92</v>
      </c>
      <c r="E160" s="34" t="s">
        <v>104</v>
      </c>
      <c r="F160" s="30" t="s">
        <v>146</v>
      </c>
      <c r="G160" s="81">
        <f>SUM(H160:P160)</f>
        <v>0</v>
      </c>
      <c r="H160" s="94"/>
      <c r="I160" s="94"/>
      <c r="J160" s="94"/>
      <c r="K160" s="94"/>
      <c r="L160" s="94"/>
      <c r="M160" s="94"/>
      <c r="N160" s="94"/>
      <c r="O160" s="94"/>
      <c r="P160" s="94"/>
      <c r="R160" s="16" t="str">
        <f t="shared" si="30"/>
        <v>2021Allowed ClaimsAllHDHP</v>
      </c>
    </row>
    <row r="161" spans="1:18" x14ac:dyDescent="0.25">
      <c r="A161" s="15" t="s">
        <v>91</v>
      </c>
      <c r="B161" s="27">
        <v>2021</v>
      </c>
      <c r="C161" s="28" t="s">
        <v>109</v>
      </c>
      <c r="D161" s="27" t="s">
        <v>92</v>
      </c>
      <c r="E161" s="34" t="s">
        <v>104</v>
      </c>
      <c r="F161" s="30" t="s">
        <v>146</v>
      </c>
      <c r="G161" s="107">
        <f>SUM(H161:P161)</f>
        <v>0</v>
      </c>
      <c r="H161" s="397"/>
      <c r="I161" s="397"/>
      <c r="J161" s="397"/>
      <c r="K161" s="397"/>
      <c r="L161" s="397"/>
      <c r="M161" s="397"/>
      <c r="N161" s="397"/>
      <c r="O161" s="397"/>
      <c r="P161" s="397"/>
      <c r="R161" s="16" t="str">
        <f t="shared" si="30"/>
        <v>2021Incurred ClaimsAllHDHP</v>
      </c>
    </row>
    <row r="162" spans="1:18" x14ac:dyDescent="0.25">
      <c r="A162" s="129" t="s">
        <v>91</v>
      </c>
      <c r="B162" s="66">
        <v>2022</v>
      </c>
      <c r="C162" s="67" t="s">
        <v>188</v>
      </c>
      <c r="D162" s="66" t="s">
        <v>92</v>
      </c>
      <c r="E162" s="106" t="s">
        <v>104</v>
      </c>
      <c r="F162" s="99" t="s">
        <v>146</v>
      </c>
      <c r="G162" s="110">
        <f>SUM(H162:P162)</f>
        <v>0</v>
      </c>
      <c r="H162" s="124"/>
      <c r="I162" s="124"/>
      <c r="J162" s="124"/>
      <c r="K162" s="124"/>
      <c r="L162" s="124"/>
      <c r="M162" s="124"/>
      <c r="N162" s="124"/>
      <c r="O162" s="124"/>
      <c r="P162" s="124"/>
      <c r="R162" s="16" t="str">
        <f t="shared" si="30"/>
        <v>2022Earned Premiums (incl. APTC, excl. MLR Rebates)AllHDHP</v>
      </c>
    </row>
    <row r="163" spans="1:18" x14ac:dyDescent="0.25">
      <c r="A163" s="15" t="s">
        <v>91</v>
      </c>
      <c r="B163" s="27">
        <v>2022</v>
      </c>
      <c r="C163" s="28" t="s">
        <v>190</v>
      </c>
      <c r="D163" s="27" t="s">
        <v>92</v>
      </c>
      <c r="E163" s="34" t="s">
        <v>104</v>
      </c>
      <c r="F163" s="30" t="s">
        <v>146</v>
      </c>
      <c r="G163" s="41">
        <f t="array" ref="G163">IFERROR(G164/SUM(IF(H163:P163&lt;&gt;0,H164:P164/H163:P163,0)),0)</f>
        <v>0</v>
      </c>
      <c r="H163" s="399"/>
      <c r="I163" s="399"/>
      <c r="J163" s="399"/>
      <c r="K163" s="399"/>
      <c r="L163" s="399"/>
      <c r="M163" s="399"/>
      <c r="N163" s="399"/>
      <c r="O163" s="399"/>
      <c r="P163" s="399"/>
      <c r="R163" s="16" t="str">
        <f t="shared" si="30"/>
        <v>2022Benefits Not Carved Out (%)AllHDHP</v>
      </c>
    </row>
    <row r="164" spans="1:18" x14ac:dyDescent="0.25">
      <c r="A164" s="15" t="s">
        <v>91</v>
      </c>
      <c r="B164" s="27">
        <v>2022</v>
      </c>
      <c r="C164" s="28" t="s">
        <v>108</v>
      </c>
      <c r="D164" s="27" t="s">
        <v>92</v>
      </c>
      <c r="E164" s="34" t="s">
        <v>104</v>
      </c>
      <c r="F164" s="30" t="s">
        <v>146</v>
      </c>
      <c r="G164" s="81">
        <f>SUM(H164:P164)</f>
        <v>0</v>
      </c>
      <c r="H164" s="94"/>
      <c r="I164" s="94"/>
      <c r="J164" s="94"/>
      <c r="K164" s="94"/>
      <c r="L164" s="94"/>
      <c r="M164" s="94"/>
      <c r="N164" s="94"/>
      <c r="O164" s="94"/>
      <c r="P164" s="94"/>
      <c r="R164" s="16" t="str">
        <f t="shared" si="30"/>
        <v>2022Allowed ClaimsAllHDHP</v>
      </c>
    </row>
    <row r="165" spans="1:18" x14ac:dyDescent="0.25">
      <c r="A165" s="15" t="s">
        <v>91</v>
      </c>
      <c r="B165" s="27">
        <v>2022</v>
      </c>
      <c r="C165" s="28" t="s">
        <v>109</v>
      </c>
      <c r="D165" s="27" t="s">
        <v>92</v>
      </c>
      <c r="E165" s="34" t="s">
        <v>104</v>
      </c>
      <c r="F165" s="30" t="s">
        <v>146</v>
      </c>
      <c r="G165" s="107">
        <f>SUM(H165:P165)</f>
        <v>0</v>
      </c>
      <c r="H165" s="397"/>
      <c r="I165" s="397"/>
      <c r="J165" s="397"/>
      <c r="K165" s="397"/>
      <c r="L165" s="397"/>
      <c r="M165" s="397"/>
      <c r="N165" s="397"/>
      <c r="O165" s="397"/>
      <c r="P165" s="397"/>
      <c r="R165" s="16" t="str">
        <f t="shared" si="30"/>
        <v>2022Incurred ClaimsAllHDHP</v>
      </c>
    </row>
    <row r="166" spans="1:18" x14ac:dyDescent="0.25">
      <c r="A166" s="129" t="s">
        <v>91</v>
      </c>
      <c r="B166" s="66">
        <v>2023</v>
      </c>
      <c r="C166" s="67" t="s">
        <v>188</v>
      </c>
      <c r="D166" s="66" t="s">
        <v>92</v>
      </c>
      <c r="E166" s="106" t="s">
        <v>104</v>
      </c>
      <c r="F166" s="99" t="s">
        <v>146</v>
      </c>
      <c r="G166" s="110">
        <f>SUM(H166:P166)</f>
        <v>0</v>
      </c>
      <c r="H166" s="124"/>
      <c r="I166" s="124"/>
      <c r="J166" s="124"/>
      <c r="K166" s="124"/>
      <c r="L166" s="124"/>
      <c r="M166" s="124"/>
      <c r="N166" s="124"/>
      <c r="O166" s="124"/>
      <c r="P166" s="124"/>
      <c r="R166" s="16" t="str">
        <f t="shared" si="30"/>
        <v>2023Earned Premiums (incl. APTC, excl. MLR Rebates)AllHDHP</v>
      </c>
    </row>
    <row r="167" spans="1:18" x14ac:dyDescent="0.25">
      <c r="A167" s="15" t="s">
        <v>91</v>
      </c>
      <c r="B167" s="27">
        <v>2023</v>
      </c>
      <c r="C167" s="28" t="s">
        <v>190</v>
      </c>
      <c r="D167" s="27" t="s">
        <v>92</v>
      </c>
      <c r="E167" s="34" t="s">
        <v>104</v>
      </c>
      <c r="F167" s="30" t="s">
        <v>146</v>
      </c>
      <c r="G167" s="41">
        <f t="array" ref="G167">IFERROR(G168/SUM(IF(H167:P167&lt;&gt;0,H168:P168/H167:P167,0)),0)</f>
        <v>0</v>
      </c>
      <c r="H167" s="399"/>
      <c r="I167" s="399"/>
      <c r="J167" s="399"/>
      <c r="K167" s="399"/>
      <c r="L167" s="399"/>
      <c r="M167" s="399"/>
      <c r="N167" s="399"/>
      <c r="O167" s="399"/>
      <c r="P167" s="399"/>
      <c r="R167" s="16" t="str">
        <f t="shared" si="30"/>
        <v>2023Benefits Not Carved Out (%)AllHDHP</v>
      </c>
    </row>
    <row r="168" spans="1:18" x14ac:dyDescent="0.25">
      <c r="A168" s="15" t="s">
        <v>91</v>
      </c>
      <c r="B168" s="27">
        <v>2023</v>
      </c>
      <c r="C168" s="28" t="s">
        <v>108</v>
      </c>
      <c r="D168" s="27" t="s">
        <v>92</v>
      </c>
      <c r="E168" s="34" t="s">
        <v>104</v>
      </c>
      <c r="F168" s="30" t="s">
        <v>146</v>
      </c>
      <c r="G168" s="81">
        <f>SUM(H168:P168)</f>
        <v>0</v>
      </c>
      <c r="H168" s="94"/>
      <c r="I168" s="94"/>
      <c r="J168" s="94"/>
      <c r="K168" s="94"/>
      <c r="L168" s="94"/>
      <c r="M168" s="94"/>
      <c r="N168" s="94"/>
      <c r="O168" s="94"/>
      <c r="P168" s="94"/>
      <c r="R168" s="16" t="str">
        <f t="shared" si="30"/>
        <v>2023Allowed ClaimsAllHDHP</v>
      </c>
    </row>
    <row r="169" spans="1:18" x14ac:dyDescent="0.25">
      <c r="A169" s="15" t="s">
        <v>91</v>
      </c>
      <c r="B169" s="27">
        <v>2023</v>
      </c>
      <c r="C169" s="28" t="s">
        <v>109</v>
      </c>
      <c r="D169" s="27" t="s">
        <v>92</v>
      </c>
      <c r="E169" s="34" t="s">
        <v>104</v>
      </c>
      <c r="F169" s="30" t="s">
        <v>146</v>
      </c>
      <c r="G169" s="107">
        <f>SUM(H169:P169)</f>
        <v>0</v>
      </c>
      <c r="H169" s="397"/>
      <c r="I169" s="397"/>
      <c r="J169" s="397"/>
      <c r="K169" s="397"/>
      <c r="L169" s="397"/>
      <c r="M169" s="397"/>
      <c r="N169" s="397"/>
      <c r="O169" s="397"/>
      <c r="P169" s="397"/>
      <c r="R169" s="16" t="str">
        <f t="shared" si="30"/>
        <v>2023Incurred ClaimsAllHDHP</v>
      </c>
    </row>
    <row r="170" spans="1:18" x14ac:dyDescent="0.25">
      <c r="A170" s="65" t="s">
        <v>91</v>
      </c>
      <c r="B170" s="66">
        <v>2021</v>
      </c>
      <c r="C170" s="67" t="s">
        <v>188</v>
      </c>
      <c r="D170" s="66" t="s">
        <v>92</v>
      </c>
      <c r="E170" s="106" t="s">
        <v>105</v>
      </c>
      <c r="F170" s="99" t="s">
        <v>146</v>
      </c>
      <c r="G170" s="110">
        <f>SUM(H170:P170)</f>
        <v>0</v>
      </c>
      <c r="H170" s="124"/>
      <c r="I170" s="124"/>
      <c r="J170" s="124"/>
      <c r="K170" s="124"/>
      <c r="L170" s="124"/>
      <c r="M170" s="124"/>
      <c r="N170" s="124"/>
      <c r="O170" s="124"/>
      <c r="P170" s="124"/>
      <c r="R170" s="16" t="str">
        <f t="shared" si="30"/>
        <v>2021Earned Premiums (incl. APTC, excl. MLR Rebates)AllTiered</v>
      </c>
    </row>
    <row r="171" spans="1:18" x14ac:dyDescent="0.25">
      <c r="A171" s="40" t="s">
        <v>91</v>
      </c>
      <c r="B171" s="27">
        <v>2021</v>
      </c>
      <c r="C171" s="28" t="s">
        <v>190</v>
      </c>
      <c r="D171" s="27" t="s">
        <v>92</v>
      </c>
      <c r="E171" s="34" t="s">
        <v>105</v>
      </c>
      <c r="F171" s="30" t="s">
        <v>146</v>
      </c>
      <c r="G171" s="41">
        <f t="array" ref="G171">IFERROR(G172/SUM(IF(H171:P171&lt;&gt;0,H172:P172/H171:P171,0)),0)</f>
        <v>0</v>
      </c>
      <c r="H171" s="399"/>
      <c r="I171" s="399"/>
      <c r="J171" s="399"/>
      <c r="K171" s="399"/>
      <c r="L171" s="399"/>
      <c r="M171" s="399"/>
      <c r="N171" s="399"/>
      <c r="O171" s="399"/>
      <c r="P171" s="399"/>
      <c r="R171" s="16" t="str">
        <f t="shared" si="30"/>
        <v>2021Benefits Not Carved Out (%)AllTiered</v>
      </c>
    </row>
    <row r="172" spans="1:18" x14ac:dyDescent="0.25">
      <c r="A172" s="40" t="s">
        <v>91</v>
      </c>
      <c r="B172" s="27">
        <v>2021</v>
      </c>
      <c r="C172" s="28" t="s">
        <v>108</v>
      </c>
      <c r="D172" s="27" t="s">
        <v>92</v>
      </c>
      <c r="E172" s="34" t="s">
        <v>105</v>
      </c>
      <c r="F172" s="30" t="s">
        <v>146</v>
      </c>
      <c r="G172" s="81">
        <f>SUM(H172:P172)</f>
        <v>0</v>
      </c>
      <c r="H172" s="94"/>
      <c r="I172" s="94"/>
      <c r="J172" s="94"/>
      <c r="K172" s="94"/>
      <c r="L172" s="94"/>
      <c r="M172" s="94"/>
      <c r="N172" s="94"/>
      <c r="O172" s="94"/>
      <c r="P172" s="94"/>
      <c r="R172" s="16" t="str">
        <f t="shared" si="30"/>
        <v>2021Allowed ClaimsAllTiered</v>
      </c>
    </row>
    <row r="173" spans="1:18" x14ac:dyDescent="0.25">
      <c r="A173" s="15" t="s">
        <v>91</v>
      </c>
      <c r="B173" s="27">
        <v>2021</v>
      </c>
      <c r="C173" s="28" t="s">
        <v>109</v>
      </c>
      <c r="D173" s="27" t="s">
        <v>92</v>
      </c>
      <c r="E173" s="34" t="s">
        <v>105</v>
      </c>
      <c r="F173" s="30" t="s">
        <v>146</v>
      </c>
      <c r="G173" s="107">
        <f>SUM(H173:P173)</f>
        <v>0</v>
      </c>
      <c r="H173" s="397"/>
      <c r="I173" s="397"/>
      <c r="J173" s="397"/>
      <c r="K173" s="397"/>
      <c r="L173" s="397"/>
      <c r="M173" s="397"/>
      <c r="N173" s="397"/>
      <c r="O173" s="397"/>
      <c r="P173" s="397"/>
      <c r="R173" s="16" t="str">
        <f t="shared" si="30"/>
        <v>2021Incurred ClaimsAllTiered</v>
      </c>
    </row>
    <row r="174" spans="1:18" x14ac:dyDescent="0.25">
      <c r="A174" s="129" t="s">
        <v>91</v>
      </c>
      <c r="B174" s="66">
        <v>2022</v>
      </c>
      <c r="C174" s="67" t="s">
        <v>188</v>
      </c>
      <c r="D174" s="66" t="s">
        <v>92</v>
      </c>
      <c r="E174" s="106" t="s">
        <v>105</v>
      </c>
      <c r="F174" s="99" t="s">
        <v>146</v>
      </c>
      <c r="G174" s="110">
        <f>SUM(H174:P174)</f>
        <v>0</v>
      </c>
      <c r="H174" s="124"/>
      <c r="I174" s="124"/>
      <c r="J174" s="124"/>
      <c r="K174" s="124"/>
      <c r="L174" s="124"/>
      <c r="M174" s="124"/>
      <c r="N174" s="124"/>
      <c r="O174" s="124"/>
      <c r="P174" s="124"/>
      <c r="R174" s="16" t="str">
        <f t="shared" si="30"/>
        <v>2022Earned Premiums (incl. APTC, excl. MLR Rebates)AllTiered</v>
      </c>
    </row>
    <row r="175" spans="1:18" x14ac:dyDescent="0.25">
      <c r="A175" s="15" t="s">
        <v>91</v>
      </c>
      <c r="B175" s="27">
        <v>2022</v>
      </c>
      <c r="C175" s="28" t="s">
        <v>190</v>
      </c>
      <c r="D175" s="27" t="s">
        <v>92</v>
      </c>
      <c r="E175" s="34" t="s">
        <v>105</v>
      </c>
      <c r="F175" s="30" t="s">
        <v>146</v>
      </c>
      <c r="G175" s="41">
        <f t="array" ref="G175">IFERROR(G176/SUM(IF(H175:P175&lt;&gt;0,H176:P176/H175:P175,0)),0)</f>
        <v>0</v>
      </c>
      <c r="H175" s="399"/>
      <c r="I175" s="399"/>
      <c r="J175" s="399"/>
      <c r="K175" s="399"/>
      <c r="L175" s="399"/>
      <c r="M175" s="399"/>
      <c r="N175" s="399"/>
      <c r="O175" s="399"/>
      <c r="P175" s="399"/>
      <c r="R175" s="16" t="str">
        <f t="shared" si="30"/>
        <v>2022Benefits Not Carved Out (%)AllTiered</v>
      </c>
    </row>
    <row r="176" spans="1:18" x14ac:dyDescent="0.25">
      <c r="A176" s="15" t="s">
        <v>91</v>
      </c>
      <c r="B176" s="27">
        <v>2022</v>
      </c>
      <c r="C176" s="28" t="s">
        <v>108</v>
      </c>
      <c r="D176" s="27" t="s">
        <v>92</v>
      </c>
      <c r="E176" s="34" t="s">
        <v>105</v>
      </c>
      <c r="F176" s="30" t="s">
        <v>146</v>
      </c>
      <c r="G176" s="81">
        <f>SUM(H176:P176)</f>
        <v>0</v>
      </c>
      <c r="H176" s="94"/>
      <c r="I176" s="94"/>
      <c r="J176" s="94"/>
      <c r="K176" s="94"/>
      <c r="L176" s="94"/>
      <c r="M176" s="94"/>
      <c r="N176" s="94"/>
      <c r="O176" s="94"/>
      <c r="P176" s="94"/>
      <c r="R176" s="16" t="str">
        <f t="shared" si="30"/>
        <v>2022Allowed ClaimsAllTiered</v>
      </c>
    </row>
    <row r="177" spans="1:18" x14ac:dyDescent="0.25">
      <c r="A177" s="15" t="s">
        <v>91</v>
      </c>
      <c r="B177" s="27">
        <v>2022</v>
      </c>
      <c r="C177" s="28" t="s">
        <v>109</v>
      </c>
      <c r="D177" s="27" t="s">
        <v>92</v>
      </c>
      <c r="E177" s="34" t="s">
        <v>105</v>
      </c>
      <c r="F177" s="30" t="s">
        <v>146</v>
      </c>
      <c r="G177" s="107">
        <f>SUM(H177:P177)</f>
        <v>0</v>
      </c>
      <c r="H177" s="397"/>
      <c r="I177" s="397"/>
      <c r="J177" s="397"/>
      <c r="K177" s="397"/>
      <c r="L177" s="397"/>
      <c r="M177" s="397"/>
      <c r="N177" s="397"/>
      <c r="O177" s="397"/>
      <c r="P177" s="397"/>
      <c r="R177" s="16" t="str">
        <f t="shared" si="30"/>
        <v>2022Incurred ClaimsAllTiered</v>
      </c>
    </row>
    <row r="178" spans="1:18" x14ac:dyDescent="0.25">
      <c r="A178" s="129" t="s">
        <v>91</v>
      </c>
      <c r="B178" s="66">
        <v>2023</v>
      </c>
      <c r="C178" s="67" t="s">
        <v>188</v>
      </c>
      <c r="D178" s="66" t="s">
        <v>92</v>
      </c>
      <c r="E178" s="106" t="s">
        <v>105</v>
      </c>
      <c r="F178" s="99" t="s">
        <v>146</v>
      </c>
      <c r="G178" s="110">
        <f>SUM(H178:P178)</f>
        <v>0</v>
      </c>
      <c r="H178" s="124"/>
      <c r="I178" s="124"/>
      <c r="J178" s="124"/>
      <c r="K178" s="124"/>
      <c r="L178" s="124"/>
      <c r="M178" s="124"/>
      <c r="N178" s="124"/>
      <c r="O178" s="124"/>
      <c r="P178" s="124"/>
      <c r="R178" s="16" t="str">
        <f t="shared" si="30"/>
        <v>2023Earned Premiums (incl. APTC, excl. MLR Rebates)AllTiered</v>
      </c>
    </row>
    <row r="179" spans="1:18" x14ac:dyDescent="0.25">
      <c r="A179" s="15" t="s">
        <v>91</v>
      </c>
      <c r="B179" s="27">
        <v>2023</v>
      </c>
      <c r="C179" s="28" t="s">
        <v>190</v>
      </c>
      <c r="D179" s="27" t="s">
        <v>92</v>
      </c>
      <c r="E179" s="34" t="s">
        <v>105</v>
      </c>
      <c r="F179" s="30" t="s">
        <v>146</v>
      </c>
      <c r="G179" s="41">
        <f t="array" ref="G179">IFERROR(G180/SUM(IF(H179:P179&lt;&gt;0,H180:P180/H179:P179,0)),0)</f>
        <v>0</v>
      </c>
      <c r="H179" s="399"/>
      <c r="I179" s="399"/>
      <c r="J179" s="399"/>
      <c r="K179" s="399"/>
      <c r="L179" s="399"/>
      <c r="M179" s="399"/>
      <c r="N179" s="399"/>
      <c r="O179" s="399"/>
      <c r="P179" s="399"/>
      <c r="R179" s="16" t="str">
        <f t="shared" si="30"/>
        <v>2023Benefits Not Carved Out (%)AllTiered</v>
      </c>
    </row>
    <row r="180" spans="1:18" x14ac:dyDescent="0.25">
      <c r="A180" s="15" t="s">
        <v>91</v>
      </c>
      <c r="B180" s="27">
        <v>2023</v>
      </c>
      <c r="C180" s="28" t="s">
        <v>108</v>
      </c>
      <c r="D180" s="27" t="s">
        <v>92</v>
      </c>
      <c r="E180" s="34" t="s">
        <v>105</v>
      </c>
      <c r="F180" s="30" t="s">
        <v>146</v>
      </c>
      <c r="G180" s="81">
        <f>SUM(H180:P180)</f>
        <v>0</v>
      </c>
      <c r="H180" s="94"/>
      <c r="I180" s="94"/>
      <c r="J180" s="94"/>
      <c r="K180" s="94"/>
      <c r="L180" s="94"/>
      <c r="M180" s="94"/>
      <c r="N180" s="94"/>
      <c r="O180" s="94"/>
      <c r="P180" s="94"/>
      <c r="R180" s="16" t="str">
        <f t="shared" si="30"/>
        <v>2023Allowed ClaimsAllTiered</v>
      </c>
    </row>
    <row r="181" spans="1:18" x14ac:dyDescent="0.25">
      <c r="A181" s="15" t="s">
        <v>91</v>
      </c>
      <c r="B181" s="27">
        <v>2023</v>
      </c>
      <c r="C181" s="28" t="s">
        <v>109</v>
      </c>
      <c r="D181" s="27" t="s">
        <v>92</v>
      </c>
      <c r="E181" s="34" t="s">
        <v>105</v>
      </c>
      <c r="F181" s="30" t="s">
        <v>146</v>
      </c>
      <c r="G181" s="107">
        <f>SUM(H181:P181)</f>
        <v>0</v>
      </c>
      <c r="H181" s="397"/>
      <c r="I181" s="397"/>
      <c r="J181" s="397"/>
      <c r="K181" s="397"/>
      <c r="L181" s="397"/>
      <c r="M181" s="397"/>
      <c r="N181" s="397"/>
      <c r="O181" s="397"/>
      <c r="P181" s="397"/>
      <c r="R181" s="16" t="str">
        <f t="shared" si="30"/>
        <v>2023Incurred ClaimsAllTiered</v>
      </c>
    </row>
    <row r="182" spans="1:18" x14ac:dyDescent="0.25">
      <c r="A182" s="65" t="s">
        <v>91</v>
      </c>
      <c r="B182" s="66">
        <v>2021</v>
      </c>
      <c r="C182" s="67" t="s">
        <v>188</v>
      </c>
      <c r="D182" s="66" t="s">
        <v>92</v>
      </c>
      <c r="E182" s="106" t="s">
        <v>106</v>
      </c>
      <c r="F182" s="99" t="s">
        <v>146</v>
      </c>
      <c r="G182" s="110">
        <f>SUM(H182:P182)</f>
        <v>0</v>
      </c>
      <c r="H182" s="124"/>
      <c r="I182" s="124"/>
      <c r="J182" s="124"/>
      <c r="K182" s="124"/>
      <c r="L182" s="124"/>
      <c r="M182" s="124"/>
      <c r="N182" s="124"/>
      <c r="O182" s="124"/>
      <c r="P182" s="124"/>
      <c r="R182" s="16" t="str">
        <f t="shared" si="30"/>
        <v>2021Earned Premiums (incl. APTC, excl. MLR Rebates)AllLimited</v>
      </c>
    </row>
    <row r="183" spans="1:18" x14ac:dyDescent="0.25">
      <c r="A183" s="40" t="s">
        <v>91</v>
      </c>
      <c r="B183" s="27">
        <v>2021</v>
      </c>
      <c r="C183" s="28" t="s">
        <v>190</v>
      </c>
      <c r="D183" s="27" t="s">
        <v>92</v>
      </c>
      <c r="E183" s="34" t="s">
        <v>106</v>
      </c>
      <c r="F183" s="30" t="s">
        <v>146</v>
      </c>
      <c r="G183" s="41">
        <f t="array" ref="G183">IFERROR(G184/SUM(IF(H183:P183&lt;&gt;0,H184:P184/H183:P183,0)),0)</f>
        <v>0</v>
      </c>
      <c r="H183" s="399"/>
      <c r="I183" s="399"/>
      <c r="J183" s="399"/>
      <c r="K183" s="399"/>
      <c r="L183" s="399"/>
      <c r="M183" s="399"/>
      <c r="N183" s="399"/>
      <c r="O183" s="399"/>
      <c r="P183" s="399"/>
      <c r="R183" s="16" t="str">
        <f t="shared" si="30"/>
        <v>2021Benefits Not Carved Out (%)AllLimited</v>
      </c>
    </row>
    <row r="184" spans="1:18" x14ac:dyDescent="0.25">
      <c r="A184" s="40" t="s">
        <v>91</v>
      </c>
      <c r="B184" s="27">
        <v>2021</v>
      </c>
      <c r="C184" s="28" t="s">
        <v>108</v>
      </c>
      <c r="D184" s="27" t="s">
        <v>92</v>
      </c>
      <c r="E184" s="34" t="s">
        <v>106</v>
      </c>
      <c r="F184" s="30" t="s">
        <v>146</v>
      </c>
      <c r="G184" s="81">
        <f>SUM(H184:P184)</f>
        <v>0</v>
      </c>
      <c r="H184" s="94"/>
      <c r="I184" s="94"/>
      <c r="J184" s="94"/>
      <c r="K184" s="94"/>
      <c r="L184" s="94"/>
      <c r="M184" s="94"/>
      <c r="N184" s="94"/>
      <c r="O184" s="94"/>
      <c r="P184" s="94"/>
      <c r="R184" s="16" t="str">
        <f t="shared" si="30"/>
        <v>2021Allowed ClaimsAllLimited</v>
      </c>
    </row>
    <row r="185" spans="1:18" x14ac:dyDescent="0.25">
      <c r="A185" s="15" t="s">
        <v>91</v>
      </c>
      <c r="B185" s="27">
        <v>2021</v>
      </c>
      <c r="C185" s="28" t="s">
        <v>109</v>
      </c>
      <c r="D185" s="27" t="s">
        <v>92</v>
      </c>
      <c r="E185" s="34" t="s">
        <v>106</v>
      </c>
      <c r="F185" s="30" t="s">
        <v>146</v>
      </c>
      <c r="G185" s="107">
        <f>SUM(H185:P185)</f>
        <v>0</v>
      </c>
      <c r="H185" s="397"/>
      <c r="I185" s="397"/>
      <c r="J185" s="397"/>
      <c r="K185" s="397"/>
      <c r="L185" s="397"/>
      <c r="M185" s="397"/>
      <c r="N185" s="397"/>
      <c r="O185" s="397"/>
      <c r="P185" s="397"/>
      <c r="R185" s="16" t="str">
        <f t="shared" si="30"/>
        <v>2021Incurred ClaimsAllLimited</v>
      </c>
    </row>
    <row r="186" spans="1:18" x14ac:dyDescent="0.25">
      <c r="A186" s="129" t="s">
        <v>91</v>
      </c>
      <c r="B186" s="66">
        <v>2022</v>
      </c>
      <c r="C186" s="67" t="s">
        <v>188</v>
      </c>
      <c r="D186" s="66" t="s">
        <v>92</v>
      </c>
      <c r="E186" s="106" t="s">
        <v>106</v>
      </c>
      <c r="F186" s="99" t="s">
        <v>146</v>
      </c>
      <c r="G186" s="110">
        <f>SUM(H186:P186)</f>
        <v>0</v>
      </c>
      <c r="H186" s="124"/>
      <c r="I186" s="124"/>
      <c r="J186" s="124"/>
      <c r="K186" s="124"/>
      <c r="L186" s="124"/>
      <c r="M186" s="124"/>
      <c r="N186" s="124"/>
      <c r="O186" s="124"/>
      <c r="P186" s="124"/>
      <c r="R186" s="16" t="str">
        <f t="shared" si="30"/>
        <v>2022Earned Premiums (incl. APTC, excl. MLR Rebates)AllLimited</v>
      </c>
    </row>
    <row r="187" spans="1:18" x14ac:dyDescent="0.25">
      <c r="A187" s="15" t="s">
        <v>91</v>
      </c>
      <c r="B187" s="27">
        <v>2022</v>
      </c>
      <c r="C187" s="28" t="s">
        <v>190</v>
      </c>
      <c r="D187" s="27" t="s">
        <v>92</v>
      </c>
      <c r="E187" s="34" t="s">
        <v>106</v>
      </c>
      <c r="F187" s="30" t="s">
        <v>146</v>
      </c>
      <c r="G187" s="41">
        <f t="array" ref="G187">IFERROR(G188/SUM(IF(H187:P187&lt;&gt;0,H188:P188/H187:P187,0)),0)</f>
        <v>0</v>
      </c>
      <c r="H187" s="399"/>
      <c r="I187" s="399"/>
      <c r="J187" s="399"/>
      <c r="K187" s="399"/>
      <c r="L187" s="399"/>
      <c r="M187" s="399"/>
      <c r="N187" s="399"/>
      <c r="O187" s="399"/>
      <c r="P187" s="399"/>
      <c r="R187" s="16" t="str">
        <f t="shared" si="30"/>
        <v>2022Benefits Not Carved Out (%)AllLimited</v>
      </c>
    </row>
    <row r="188" spans="1:18" x14ac:dyDescent="0.25">
      <c r="A188" s="15" t="s">
        <v>91</v>
      </c>
      <c r="B188" s="27">
        <v>2022</v>
      </c>
      <c r="C188" s="28" t="s">
        <v>108</v>
      </c>
      <c r="D188" s="27" t="s">
        <v>92</v>
      </c>
      <c r="E188" s="34" t="s">
        <v>106</v>
      </c>
      <c r="F188" s="30" t="s">
        <v>146</v>
      </c>
      <c r="G188" s="81">
        <f>SUM(H188:P188)</f>
        <v>0</v>
      </c>
      <c r="H188" s="94"/>
      <c r="I188" s="94"/>
      <c r="J188" s="94"/>
      <c r="K188" s="94"/>
      <c r="L188" s="94"/>
      <c r="M188" s="94"/>
      <c r="N188" s="94"/>
      <c r="O188" s="94"/>
      <c r="P188" s="94"/>
      <c r="R188" s="16" t="str">
        <f t="shared" si="30"/>
        <v>2022Allowed ClaimsAllLimited</v>
      </c>
    </row>
    <row r="189" spans="1:18" x14ac:dyDescent="0.25">
      <c r="A189" s="15" t="s">
        <v>91</v>
      </c>
      <c r="B189" s="27">
        <v>2022</v>
      </c>
      <c r="C189" s="28" t="s">
        <v>109</v>
      </c>
      <c r="D189" s="27" t="s">
        <v>92</v>
      </c>
      <c r="E189" s="34" t="s">
        <v>106</v>
      </c>
      <c r="F189" s="30" t="s">
        <v>146</v>
      </c>
      <c r="G189" s="107">
        <f>SUM(H189:P189)</f>
        <v>0</v>
      </c>
      <c r="H189" s="397"/>
      <c r="I189" s="397"/>
      <c r="J189" s="397"/>
      <c r="K189" s="397"/>
      <c r="L189" s="397"/>
      <c r="M189" s="397"/>
      <c r="N189" s="397"/>
      <c r="O189" s="397"/>
      <c r="P189" s="397"/>
      <c r="R189" s="16" t="str">
        <f t="shared" si="30"/>
        <v>2022Incurred ClaimsAllLimited</v>
      </c>
    </row>
    <row r="190" spans="1:18" x14ac:dyDescent="0.25">
      <c r="A190" s="65" t="s">
        <v>91</v>
      </c>
      <c r="B190" s="66">
        <v>2023</v>
      </c>
      <c r="C190" s="67" t="s">
        <v>188</v>
      </c>
      <c r="D190" s="66" t="s">
        <v>92</v>
      </c>
      <c r="E190" s="106" t="s">
        <v>106</v>
      </c>
      <c r="F190" s="99" t="s">
        <v>146</v>
      </c>
      <c r="G190" s="110">
        <f>SUM(H190:P190)</f>
        <v>0</v>
      </c>
      <c r="H190" s="124"/>
      <c r="I190" s="124"/>
      <c r="J190" s="124"/>
      <c r="K190" s="124"/>
      <c r="L190" s="124"/>
      <c r="M190" s="124"/>
      <c r="N190" s="124"/>
      <c r="O190" s="124"/>
      <c r="P190" s="124"/>
      <c r="R190" s="16" t="str">
        <f t="shared" si="30"/>
        <v>2023Earned Premiums (incl. APTC, excl. MLR Rebates)AllLimited</v>
      </c>
    </row>
    <row r="191" spans="1:18" x14ac:dyDescent="0.25">
      <c r="A191" s="40" t="s">
        <v>91</v>
      </c>
      <c r="B191" s="27">
        <v>2023</v>
      </c>
      <c r="C191" s="28" t="s">
        <v>190</v>
      </c>
      <c r="D191" s="27" t="s">
        <v>92</v>
      </c>
      <c r="E191" s="34" t="s">
        <v>106</v>
      </c>
      <c r="F191" s="30" t="s">
        <v>146</v>
      </c>
      <c r="G191" s="41">
        <f t="array" ref="G191">IFERROR(G192/SUM(IF(H191:P191&lt;&gt;0,H192:P192/H191:P191,0)),0)</f>
        <v>0</v>
      </c>
      <c r="H191" s="399"/>
      <c r="I191" s="399"/>
      <c r="J191" s="399"/>
      <c r="K191" s="399"/>
      <c r="L191" s="399"/>
      <c r="M191" s="399"/>
      <c r="N191" s="399"/>
      <c r="O191" s="399"/>
      <c r="P191" s="399"/>
      <c r="R191" s="16" t="str">
        <f t="shared" si="30"/>
        <v>2023Benefits Not Carved Out (%)AllLimited</v>
      </c>
    </row>
    <row r="192" spans="1:18" x14ac:dyDescent="0.25">
      <c r="A192" s="40" t="s">
        <v>91</v>
      </c>
      <c r="B192" s="27">
        <v>2023</v>
      </c>
      <c r="C192" s="28" t="s">
        <v>108</v>
      </c>
      <c r="D192" s="27" t="s">
        <v>92</v>
      </c>
      <c r="E192" s="34" t="s">
        <v>106</v>
      </c>
      <c r="F192" s="30" t="s">
        <v>146</v>
      </c>
      <c r="G192" s="81">
        <f>SUM(H192:P192)</f>
        <v>0</v>
      </c>
      <c r="H192" s="94"/>
      <c r="I192" s="94"/>
      <c r="J192" s="94"/>
      <c r="K192" s="94"/>
      <c r="L192" s="94"/>
      <c r="M192" s="94"/>
      <c r="N192" s="94"/>
      <c r="O192" s="94"/>
      <c r="P192" s="94"/>
      <c r="R192" s="16" t="str">
        <f t="shared" si="30"/>
        <v>2023Allowed ClaimsAllLimited</v>
      </c>
    </row>
    <row r="193" spans="1:18" x14ac:dyDescent="0.25">
      <c r="A193" s="83" t="s">
        <v>91</v>
      </c>
      <c r="B193" s="84">
        <v>2023</v>
      </c>
      <c r="C193" s="85" t="s">
        <v>109</v>
      </c>
      <c r="D193" s="84" t="s">
        <v>92</v>
      </c>
      <c r="E193" s="108" t="s">
        <v>106</v>
      </c>
      <c r="F193" s="97" t="s">
        <v>146</v>
      </c>
      <c r="G193" s="107">
        <f>SUM(H193:P193)</f>
        <v>0</v>
      </c>
      <c r="H193" s="397"/>
      <c r="I193" s="397"/>
      <c r="J193" s="397"/>
      <c r="K193" s="397"/>
      <c r="L193" s="397"/>
      <c r="M193" s="397"/>
      <c r="N193" s="397"/>
      <c r="O193" s="397"/>
      <c r="P193" s="397"/>
      <c r="R193" s="16" t="str">
        <f t="shared" si="30"/>
        <v>2023Incurred ClaimsAllLimited</v>
      </c>
    </row>
  </sheetData>
  <sheetProtection algorithmName="SHA-512" hashValue="pMlXGnemSNvOmowFTcZ90DP2FzC9sIKy4wCF9HIo+WSBSLN00hPVhKvn62XTjw/ECkT1kFws95ZEVFvUQ2rGSQ==" saltValue="hLmh/Y9WyOcnVmkMM1/oVg==" spinCount="100000" sheet="1" formatColumns="0" formatRows="0"/>
  <mergeCells count="5">
    <mergeCell ref="L6:O6"/>
    <mergeCell ref="A4:B4"/>
    <mergeCell ref="C4:E4"/>
    <mergeCell ref="H6:J6"/>
    <mergeCell ref="G6:G7"/>
  </mergeCells>
  <pageMargins left="0.25" right="0.25" top="0.75" bottom="0.75" header="0.3" footer="0.3"/>
  <pageSetup paperSize="5" scale="2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4" tint="0.59999389629810485"/>
    <pageSetUpPr fitToPage="1"/>
  </sheetPr>
  <dimension ref="A1:R97"/>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4.140625" style="15" bestFit="1" customWidth="1"/>
    <col min="11" max="11" width="14.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197</v>
      </c>
      <c r="B1" s="5"/>
      <c r="C1" s="5"/>
      <c r="D1" s="43"/>
      <c r="E1" s="5"/>
      <c r="F1" s="5"/>
      <c r="G1" s="5"/>
      <c r="H1" s="5"/>
      <c r="I1" s="5"/>
      <c r="J1" s="5"/>
      <c r="K1" s="5"/>
      <c r="L1" s="5"/>
      <c r="M1" s="5"/>
      <c r="N1" s="5"/>
      <c r="O1" s="5"/>
      <c r="P1" s="5"/>
      <c r="R1" s="8"/>
    </row>
    <row r="2" spans="1:18" customFormat="1" ht="15.75" x14ac:dyDescent="0.25">
      <c r="A2" s="44" t="s">
        <v>51</v>
      </c>
      <c r="B2" s="5"/>
      <c r="C2" s="5"/>
      <c r="D2" s="5"/>
      <c r="E2" s="5"/>
      <c r="F2" s="5"/>
      <c r="G2" s="5"/>
      <c r="H2" s="5"/>
      <c r="I2" s="5"/>
      <c r="J2" s="5"/>
      <c r="K2" s="5"/>
      <c r="L2" s="5"/>
      <c r="M2" s="5"/>
      <c r="N2" s="5"/>
      <c r="O2" s="5"/>
      <c r="P2" s="5"/>
      <c r="R2" s="8"/>
    </row>
    <row r="3" spans="1:18" customFormat="1" ht="15.75" x14ac:dyDescent="0.25">
      <c r="A3" s="63" t="s">
        <v>241</v>
      </c>
      <c r="B3" s="5"/>
      <c r="C3" s="5"/>
      <c r="D3" s="5"/>
      <c r="E3" s="5"/>
      <c r="F3" s="5"/>
      <c r="G3" s="5"/>
      <c r="H3" s="5"/>
      <c r="I3" s="5"/>
      <c r="J3" s="5"/>
      <c r="K3" s="5"/>
      <c r="L3" s="5"/>
      <c r="M3" s="5"/>
      <c r="N3" s="5"/>
      <c r="O3" s="5"/>
      <c r="P3" s="5"/>
      <c r="R3" s="8"/>
    </row>
    <row r="4" spans="1:18" s="12" customFormat="1" ht="15.75" x14ac:dyDescent="0.25">
      <c r="A4" s="497" t="s">
        <v>55</v>
      </c>
      <c r="B4" s="498"/>
      <c r="C4" s="489" t="str">
        <f>A!C5</f>
        <v>[Input Required]</v>
      </c>
      <c r="D4" s="490"/>
      <c r="E4" s="491"/>
      <c r="F4" s="11"/>
      <c r="G4" s="10"/>
      <c r="H4" s="11"/>
      <c r="I4" s="10"/>
      <c r="J4" s="10"/>
      <c r="K4" s="10"/>
      <c r="L4" s="10"/>
      <c r="M4" s="10"/>
      <c r="N4" s="10"/>
      <c r="O4" s="10"/>
      <c r="P4" s="10"/>
      <c r="R4" s="13"/>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2" t="s">
        <v>80</v>
      </c>
      <c r="H6" s="494" t="s">
        <v>115</v>
      </c>
      <c r="I6" s="495"/>
      <c r="J6" s="496"/>
      <c r="K6" s="18" t="s">
        <v>116</v>
      </c>
      <c r="L6" s="488" t="s">
        <v>117</v>
      </c>
      <c r="M6" s="488"/>
      <c r="N6" s="488"/>
      <c r="O6" s="488"/>
      <c r="P6" s="19" t="s">
        <v>118</v>
      </c>
    </row>
    <row r="7" spans="1:18" ht="45" customHeight="1" x14ac:dyDescent="0.25">
      <c r="A7" s="20" t="s">
        <v>82</v>
      </c>
      <c r="B7" s="20" t="s">
        <v>83</v>
      </c>
      <c r="C7" s="21" t="s">
        <v>187</v>
      </c>
      <c r="D7" s="22" t="s">
        <v>84</v>
      </c>
      <c r="E7" s="22" t="s">
        <v>85</v>
      </c>
      <c r="F7" s="23" t="s">
        <v>86</v>
      </c>
      <c r="G7" s="504"/>
      <c r="H7" s="18" t="s">
        <v>120</v>
      </c>
      <c r="I7" s="18" t="s">
        <v>121</v>
      </c>
      <c r="J7" s="64" t="s">
        <v>122</v>
      </c>
      <c r="K7" s="18" t="s">
        <v>116</v>
      </c>
      <c r="L7" s="18" t="s">
        <v>123</v>
      </c>
      <c r="M7" s="39" t="s">
        <v>124</v>
      </c>
      <c r="N7" s="39" t="s">
        <v>125</v>
      </c>
      <c r="O7" s="39" t="s">
        <v>126</v>
      </c>
      <c r="P7" s="18" t="s">
        <v>127</v>
      </c>
    </row>
    <row r="8" spans="1:18" ht="15" customHeight="1" x14ac:dyDescent="0.25">
      <c r="A8" s="65" t="s">
        <v>97</v>
      </c>
      <c r="B8" s="66">
        <v>2021</v>
      </c>
      <c r="C8" s="355" t="s">
        <v>198</v>
      </c>
      <c r="D8" s="68" t="s">
        <v>92</v>
      </c>
      <c r="E8" s="68" t="s">
        <v>92</v>
      </c>
      <c r="F8" s="66" t="s">
        <v>93</v>
      </c>
      <c r="G8" s="69"/>
      <c r="H8" s="70"/>
      <c r="I8" s="70"/>
      <c r="J8" s="71"/>
      <c r="K8" s="71"/>
      <c r="L8" s="71"/>
      <c r="M8" s="71"/>
      <c r="N8" s="71"/>
      <c r="O8" s="71"/>
      <c r="P8" s="71"/>
    </row>
    <row r="9" spans="1:18" x14ac:dyDescent="0.25">
      <c r="A9" s="40" t="s">
        <v>97</v>
      </c>
      <c r="B9" s="27">
        <v>2021</v>
      </c>
      <c r="C9" s="28" t="s">
        <v>190</v>
      </c>
      <c r="D9" s="72" t="s">
        <v>92</v>
      </c>
      <c r="E9" s="72" t="s">
        <v>92</v>
      </c>
      <c r="F9" s="27" t="s">
        <v>93</v>
      </c>
      <c r="G9" s="41">
        <f t="array" ref="G9">IFERROR(G10/SUM(IF(H9:P9&lt;&gt;0,H10:P10/H9:P9,0)),0)</f>
        <v>0</v>
      </c>
      <c r="H9" s="73"/>
      <c r="I9" s="73"/>
      <c r="J9" s="74"/>
      <c r="K9" s="75">
        <f t="shared" ref="K9:P9" si="0">IF(K10=0,0,K10/(IF(K23=0,0,K24/K23)+IF(K35=0,0,K36/K35)+IF(K47=0,0,K48/K47)+IF(K59=0,0,K60/K59)))</f>
        <v>0</v>
      </c>
      <c r="L9" s="76">
        <f t="shared" si="0"/>
        <v>0</v>
      </c>
      <c r="M9" s="41">
        <f t="shared" si="0"/>
        <v>0</v>
      </c>
      <c r="N9" s="41">
        <f t="shared" si="0"/>
        <v>0</v>
      </c>
      <c r="O9" s="41">
        <f t="shared" si="0"/>
        <v>0</v>
      </c>
      <c r="P9" s="76">
        <f t="shared" si="0"/>
        <v>0</v>
      </c>
      <c r="R9" s="16" t="str">
        <f t="shared" ref="R9:R33" si="1">B9&amp;C9&amp;D9&amp;E9</f>
        <v>2021Benefits Not Carved Out (%)AllAll</v>
      </c>
    </row>
    <row r="10" spans="1:18" x14ac:dyDescent="0.25">
      <c r="A10" s="40" t="s">
        <v>97</v>
      </c>
      <c r="B10" s="27">
        <v>2021</v>
      </c>
      <c r="C10" s="28" t="s">
        <v>108</v>
      </c>
      <c r="D10" s="72" t="s">
        <v>92</v>
      </c>
      <c r="E10" s="72" t="s">
        <v>92</v>
      </c>
      <c r="F10" s="27" t="s">
        <v>93</v>
      </c>
      <c r="G10" s="77">
        <f>SUM(K10:P10)</f>
        <v>0</v>
      </c>
      <c r="H10" s="78"/>
      <c r="I10" s="78"/>
      <c r="J10" s="79"/>
      <c r="K10" s="80">
        <f t="shared" ref="K10:P11" si="2">K24+K36+K48+K60</f>
        <v>0</v>
      </c>
      <c r="L10" s="81">
        <f t="shared" si="2"/>
        <v>0</v>
      </c>
      <c r="M10" s="82">
        <f t="shared" si="2"/>
        <v>0</v>
      </c>
      <c r="N10" s="82">
        <f t="shared" si="2"/>
        <v>0</v>
      </c>
      <c r="O10" s="82">
        <f t="shared" si="2"/>
        <v>0</v>
      </c>
      <c r="P10" s="81">
        <f t="shared" si="2"/>
        <v>0</v>
      </c>
      <c r="R10" s="16" t="str">
        <f t="shared" si="1"/>
        <v>2021Allowed ClaimsAllAll</v>
      </c>
    </row>
    <row r="11" spans="1:18" x14ac:dyDescent="0.25">
      <c r="A11" s="40" t="s">
        <v>97</v>
      </c>
      <c r="B11" s="27">
        <v>2021</v>
      </c>
      <c r="C11" s="28" t="s">
        <v>109</v>
      </c>
      <c r="D11" s="72" t="s">
        <v>92</v>
      </c>
      <c r="E11" s="72" t="s">
        <v>92</v>
      </c>
      <c r="F11" s="27" t="s">
        <v>93</v>
      </c>
      <c r="G11" s="77">
        <f>SUM(K11:P11)</f>
        <v>0</v>
      </c>
      <c r="H11" s="78"/>
      <c r="I11" s="78"/>
      <c r="J11" s="79"/>
      <c r="K11" s="80">
        <f t="shared" si="2"/>
        <v>0</v>
      </c>
      <c r="L11" s="81">
        <f t="shared" si="2"/>
        <v>0</v>
      </c>
      <c r="M11" s="82">
        <f t="shared" si="2"/>
        <v>0</v>
      </c>
      <c r="N11" s="82">
        <f t="shared" si="2"/>
        <v>0</v>
      </c>
      <c r="O11" s="82">
        <f t="shared" si="2"/>
        <v>0</v>
      </c>
      <c r="P11" s="81">
        <f t="shared" si="2"/>
        <v>0</v>
      </c>
      <c r="R11" s="16" t="str">
        <f t="shared" si="1"/>
        <v>2021Incurred ClaimsAllAll</v>
      </c>
    </row>
    <row r="12" spans="1:18" x14ac:dyDescent="0.25">
      <c r="A12" s="83" t="s">
        <v>97</v>
      </c>
      <c r="B12" s="84">
        <v>2021</v>
      </c>
      <c r="C12" s="354" t="s">
        <v>199</v>
      </c>
      <c r="D12" s="86" t="s">
        <v>92</v>
      </c>
      <c r="E12" s="86" t="s">
        <v>92</v>
      </c>
      <c r="F12" s="84" t="s">
        <v>93</v>
      </c>
      <c r="G12" s="87">
        <f>SUM(K12:P12)</f>
        <v>0</v>
      </c>
      <c r="H12" s="88"/>
      <c r="I12" s="88"/>
      <c r="J12" s="89"/>
      <c r="K12" s="89"/>
      <c r="L12" s="88"/>
      <c r="M12" s="122"/>
      <c r="N12" s="122"/>
      <c r="O12" s="122"/>
      <c r="P12" s="88"/>
      <c r="R12" s="16" t="str">
        <f t="shared" si="1"/>
        <v>2021Administrative Service FeesAllAll</v>
      </c>
    </row>
    <row r="13" spans="1:18" x14ac:dyDescent="0.25">
      <c r="A13" s="65" t="s">
        <v>97</v>
      </c>
      <c r="B13" s="66">
        <v>2022</v>
      </c>
      <c r="C13" s="355" t="s">
        <v>198</v>
      </c>
      <c r="D13" s="68" t="s">
        <v>92</v>
      </c>
      <c r="E13" s="68" t="s">
        <v>92</v>
      </c>
      <c r="F13" s="66" t="s">
        <v>93</v>
      </c>
      <c r="G13" s="69"/>
      <c r="H13" s="70"/>
      <c r="I13" s="70"/>
      <c r="J13" s="71"/>
      <c r="K13" s="69"/>
      <c r="L13" s="69"/>
      <c r="M13" s="69"/>
      <c r="N13" s="69"/>
      <c r="O13" s="69"/>
      <c r="P13" s="69"/>
    </row>
    <row r="14" spans="1:18" x14ac:dyDescent="0.25">
      <c r="A14" s="40" t="s">
        <v>97</v>
      </c>
      <c r="B14" s="27">
        <v>2022</v>
      </c>
      <c r="C14" s="28" t="s">
        <v>190</v>
      </c>
      <c r="D14" s="72" t="s">
        <v>92</v>
      </c>
      <c r="E14" s="72" t="s">
        <v>92</v>
      </c>
      <c r="F14" s="27" t="s">
        <v>93</v>
      </c>
      <c r="G14" s="41">
        <f t="array" ref="G14">IFERROR(G15/SUM(IF(H14:P14&lt;&gt;0,H15:P15/H14:P14,0)),0)</f>
        <v>0</v>
      </c>
      <c r="H14" s="73"/>
      <c r="I14" s="73"/>
      <c r="J14" s="74"/>
      <c r="K14" s="75">
        <f t="shared" ref="K14:P14" si="3">IF(K15=0,0,K15/(IF(K27=0,0,K28/K27)+IF(K39=0,0,K40/K39)+IF(K51=0,0,K52/K51)+IF(K63=0,0,K64/K63)))</f>
        <v>0</v>
      </c>
      <c r="L14" s="76">
        <f t="shared" si="3"/>
        <v>0</v>
      </c>
      <c r="M14" s="41">
        <f t="shared" si="3"/>
        <v>0</v>
      </c>
      <c r="N14" s="41">
        <f t="shared" si="3"/>
        <v>0</v>
      </c>
      <c r="O14" s="41">
        <f t="shared" si="3"/>
        <v>0</v>
      </c>
      <c r="P14" s="76">
        <f t="shared" si="3"/>
        <v>0</v>
      </c>
      <c r="R14" s="16" t="str">
        <f t="shared" si="1"/>
        <v>2022Benefits Not Carved Out (%)AllAll</v>
      </c>
    </row>
    <row r="15" spans="1:18" x14ac:dyDescent="0.25">
      <c r="A15" s="40" t="s">
        <v>97</v>
      </c>
      <c r="B15" s="27">
        <v>2022</v>
      </c>
      <c r="C15" s="28" t="s">
        <v>108</v>
      </c>
      <c r="D15" s="72" t="s">
        <v>92</v>
      </c>
      <c r="E15" s="72" t="s">
        <v>92</v>
      </c>
      <c r="F15" s="27" t="s">
        <v>93</v>
      </c>
      <c r="G15" s="77">
        <f>SUM(K15:P15)</f>
        <v>0</v>
      </c>
      <c r="H15" s="78"/>
      <c r="I15" s="78"/>
      <c r="J15" s="79"/>
      <c r="K15" s="80">
        <f t="shared" ref="K15:P16" si="4">K28+K40+K52+K64</f>
        <v>0</v>
      </c>
      <c r="L15" s="81">
        <f t="shared" si="4"/>
        <v>0</v>
      </c>
      <c r="M15" s="82">
        <f t="shared" si="4"/>
        <v>0</v>
      </c>
      <c r="N15" s="82">
        <f t="shared" si="4"/>
        <v>0</v>
      </c>
      <c r="O15" s="82">
        <f t="shared" si="4"/>
        <v>0</v>
      </c>
      <c r="P15" s="81">
        <f t="shared" si="4"/>
        <v>0</v>
      </c>
      <c r="R15" s="16" t="str">
        <f t="shared" si="1"/>
        <v>2022Allowed ClaimsAllAll</v>
      </c>
    </row>
    <row r="16" spans="1:18" x14ac:dyDescent="0.25">
      <c r="A16" s="40" t="s">
        <v>97</v>
      </c>
      <c r="B16" s="27">
        <v>2022</v>
      </c>
      <c r="C16" s="28" t="s">
        <v>109</v>
      </c>
      <c r="D16" s="72" t="s">
        <v>92</v>
      </c>
      <c r="E16" s="72" t="s">
        <v>92</v>
      </c>
      <c r="F16" s="27" t="s">
        <v>93</v>
      </c>
      <c r="G16" s="77">
        <f>SUM(K16:P16)</f>
        <v>0</v>
      </c>
      <c r="H16" s="78"/>
      <c r="I16" s="78"/>
      <c r="J16" s="79"/>
      <c r="K16" s="80">
        <f t="shared" si="4"/>
        <v>0</v>
      </c>
      <c r="L16" s="81">
        <f t="shared" si="4"/>
        <v>0</v>
      </c>
      <c r="M16" s="82">
        <f t="shared" si="4"/>
        <v>0</v>
      </c>
      <c r="N16" s="82">
        <f t="shared" si="4"/>
        <v>0</v>
      </c>
      <c r="O16" s="82">
        <f t="shared" si="4"/>
        <v>0</v>
      </c>
      <c r="P16" s="81">
        <f t="shared" si="4"/>
        <v>0</v>
      </c>
      <c r="R16" s="16" t="str">
        <f t="shared" si="1"/>
        <v>2022Incurred ClaimsAllAll</v>
      </c>
    </row>
    <row r="17" spans="1:18" x14ac:dyDescent="0.25">
      <c r="A17" s="83" t="s">
        <v>97</v>
      </c>
      <c r="B17" s="84">
        <v>2022</v>
      </c>
      <c r="C17" s="354" t="s">
        <v>199</v>
      </c>
      <c r="D17" s="86" t="s">
        <v>92</v>
      </c>
      <c r="E17" s="86" t="s">
        <v>92</v>
      </c>
      <c r="F17" s="84" t="s">
        <v>93</v>
      </c>
      <c r="G17" s="87">
        <f>SUM(K17:P17)</f>
        <v>0</v>
      </c>
      <c r="H17" s="88"/>
      <c r="I17" s="88"/>
      <c r="J17" s="89"/>
      <c r="K17" s="89"/>
      <c r="L17" s="88"/>
      <c r="M17" s="122"/>
      <c r="N17" s="122"/>
      <c r="O17" s="122"/>
      <c r="P17" s="88"/>
      <c r="R17" s="16" t="str">
        <f t="shared" si="1"/>
        <v>2022Administrative Service FeesAllAll</v>
      </c>
    </row>
    <row r="18" spans="1:18" x14ac:dyDescent="0.25">
      <c r="A18" s="65" t="s">
        <v>97</v>
      </c>
      <c r="B18" s="66">
        <v>2023</v>
      </c>
      <c r="C18" s="355" t="s">
        <v>198</v>
      </c>
      <c r="D18" s="68" t="s">
        <v>92</v>
      </c>
      <c r="E18" s="68" t="s">
        <v>92</v>
      </c>
      <c r="F18" s="66" t="s">
        <v>93</v>
      </c>
      <c r="G18" s="69"/>
      <c r="H18" s="70"/>
      <c r="I18" s="70"/>
      <c r="J18" s="71"/>
      <c r="K18" s="69"/>
      <c r="L18" s="69"/>
      <c r="M18" s="69"/>
      <c r="N18" s="69"/>
      <c r="O18" s="69"/>
      <c r="P18" s="69"/>
    </row>
    <row r="19" spans="1:18" x14ac:dyDescent="0.25">
      <c r="A19" s="40" t="s">
        <v>97</v>
      </c>
      <c r="B19" s="27">
        <v>2023</v>
      </c>
      <c r="C19" s="28" t="s">
        <v>190</v>
      </c>
      <c r="D19" s="72" t="s">
        <v>92</v>
      </c>
      <c r="E19" s="72" t="s">
        <v>92</v>
      </c>
      <c r="F19" s="27" t="s">
        <v>93</v>
      </c>
      <c r="G19" s="41">
        <f>IFERROR(G20/SUM(IF(H19:P19&lt;&gt;0,H20:P20/H19:P19,0)),0)</f>
        <v>0</v>
      </c>
      <c r="H19" s="73"/>
      <c r="I19" s="73"/>
      <c r="J19" s="74"/>
      <c r="K19" s="75">
        <f t="shared" ref="K19:P19" si="5">IF(K20=0,0,K20/(IF(K31=0,0,K32/K31)+IF(K43=0,0,K44/K43)+IF(K55=0,0,K56/K55)+IF(K67=0,0,K68/K67)))</f>
        <v>0</v>
      </c>
      <c r="L19" s="76">
        <f t="shared" si="5"/>
        <v>0</v>
      </c>
      <c r="M19" s="41">
        <f t="shared" si="5"/>
        <v>0</v>
      </c>
      <c r="N19" s="41">
        <f t="shared" si="5"/>
        <v>0</v>
      </c>
      <c r="O19" s="41">
        <f t="shared" si="5"/>
        <v>0</v>
      </c>
      <c r="P19" s="76">
        <f t="shared" si="5"/>
        <v>0</v>
      </c>
      <c r="R19" s="16" t="str">
        <f t="shared" si="1"/>
        <v>2023Benefits Not Carved Out (%)AllAll</v>
      </c>
    </row>
    <row r="20" spans="1:18" x14ac:dyDescent="0.25">
      <c r="A20" s="40" t="s">
        <v>97</v>
      </c>
      <c r="B20" s="27">
        <v>2023</v>
      </c>
      <c r="C20" s="28" t="s">
        <v>108</v>
      </c>
      <c r="D20" s="72" t="s">
        <v>92</v>
      </c>
      <c r="E20" s="72" t="s">
        <v>92</v>
      </c>
      <c r="F20" s="27" t="s">
        <v>93</v>
      </c>
      <c r="G20" s="77">
        <f>SUM(K20:P20)</f>
        <v>0</v>
      </c>
      <c r="H20" s="78"/>
      <c r="I20" s="78"/>
      <c r="J20" s="79"/>
      <c r="K20" s="80">
        <f t="shared" ref="K20:P21" si="6">K32+K44+K56+K68</f>
        <v>0</v>
      </c>
      <c r="L20" s="81">
        <f t="shared" si="6"/>
        <v>0</v>
      </c>
      <c r="M20" s="82">
        <f t="shared" si="6"/>
        <v>0</v>
      </c>
      <c r="N20" s="82">
        <f t="shared" si="6"/>
        <v>0</v>
      </c>
      <c r="O20" s="82">
        <f t="shared" si="6"/>
        <v>0</v>
      </c>
      <c r="P20" s="81">
        <f t="shared" si="6"/>
        <v>0</v>
      </c>
      <c r="R20" s="16" t="str">
        <f t="shared" si="1"/>
        <v>2023Allowed ClaimsAllAll</v>
      </c>
    </row>
    <row r="21" spans="1:18" x14ac:dyDescent="0.25">
      <c r="A21" s="40" t="s">
        <v>97</v>
      </c>
      <c r="B21" s="27">
        <v>2023</v>
      </c>
      <c r="C21" s="28" t="s">
        <v>109</v>
      </c>
      <c r="D21" s="72" t="s">
        <v>92</v>
      </c>
      <c r="E21" s="72" t="s">
        <v>92</v>
      </c>
      <c r="F21" s="27" t="s">
        <v>93</v>
      </c>
      <c r="G21" s="77">
        <f>SUM(K21:P21)</f>
        <v>0</v>
      </c>
      <c r="H21" s="78"/>
      <c r="I21" s="78"/>
      <c r="J21" s="79"/>
      <c r="K21" s="80">
        <f t="shared" si="6"/>
        <v>0</v>
      </c>
      <c r="L21" s="81">
        <f t="shared" si="6"/>
        <v>0</v>
      </c>
      <c r="M21" s="82">
        <f t="shared" si="6"/>
        <v>0</v>
      </c>
      <c r="N21" s="82">
        <f t="shared" si="6"/>
        <v>0</v>
      </c>
      <c r="O21" s="82">
        <f t="shared" si="6"/>
        <v>0</v>
      </c>
      <c r="P21" s="81">
        <f t="shared" si="6"/>
        <v>0</v>
      </c>
      <c r="R21" s="16" t="str">
        <f t="shared" si="1"/>
        <v>2023Incurred ClaimsAllAll</v>
      </c>
    </row>
    <row r="22" spans="1:18" x14ac:dyDescent="0.25">
      <c r="A22" s="83" t="s">
        <v>97</v>
      </c>
      <c r="B22" s="84">
        <v>2023</v>
      </c>
      <c r="C22" s="354" t="s">
        <v>199</v>
      </c>
      <c r="D22" s="86" t="s">
        <v>92</v>
      </c>
      <c r="E22" s="86" t="s">
        <v>92</v>
      </c>
      <c r="F22" s="84" t="s">
        <v>93</v>
      </c>
      <c r="G22" s="87">
        <f>SUM(K22:P22)</f>
        <v>0</v>
      </c>
      <c r="H22" s="88"/>
      <c r="I22" s="88"/>
      <c r="J22" s="89"/>
      <c r="K22" s="89"/>
      <c r="L22" s="88"/>
      <c r="M22" s="122"/>
      <c r="N22" s="122"/>
      <c r="O22" s="122"/>
      <c r="P22" s="88"/>
      <c r="R22" s="16" t="str">
        <f t="shared" si="1"/>
        <v>2023Administrative Service FeesAllAll</v>
      </c>
    </row>
    <row r="23" spans="1:18" x14ac:dyDescent="0.25">
      <c r="A23" s="40" t="s">
        <v>97</v>
      </c>
      <c r="B23" s="27">
        <v>2021</v>
      </c>
      <c r="C23" s="28" t="s">
        <v>190</v>
      </c>
      <c r="D23" s="29" t="s">
        <v>100</v>
      </c>
      <c r="E23" s="27" t="s">
        <v>92</v>
      </c>
      <c r="F23" s="30" t="s">
        <v>146</v>
      </c>
      <c r="G23" s="41">
        <f t="array" ref="G23">IFERROR(G24/SUM(IF(H23:P23&lt;&gt;0,H24:P24/H23:P23,0)),0)</f>
        <v>0</v>
      </c>
      <c r="H23" s="73"/>
      <c r="I23" s="73"/>
      <c r="J23" s="74"/>
      <c r="K23" s="90"/>
      <c r="L23" s="91"/>
      <c r="M23" s="92"/>
      <c r="N23" s="92"/>
      <c r="O23" s="92"/>
      <c r="P23" s="91"/>
      <c r="R23" s="16" t="str">
        <f t="shared" si="1"/>
        <v>2021Benefits Not Carved Out (%)HMOAll</v>
      </c>
    </row>
    <row r="24" spans="1:18" x14ac:dyDescent="0.25">
      <c r="A24" s="40" t="s">
        <v>97</v>
      </c>
      <c r="B24" s="27">
        <v>2021</v>
      </c>
      <c r="C24" s="28" t="s">
        <v>108</v>
      </c>
      <c r="D24" s="29" t="s">
        <v>100</v>
      </c>
      <c r="E24" s="27" t="s">
        <v>92</v>
      </c>
      <c r="F24" s="30" t="s">
        <v>146</v>
      </c>
      <c r="G24" s="77">
        <f>SUM(K24:P24)</f>
        <v>0</v>
      </c>
      <c r="H24" s="78"/>
      <c r="I24" s="78"/>
      <c r="J24" s="79"/>
      <c r="K24" s="93"/>
      <c r="L24" s="94"/>
      <c r="M24" s="95"/>
      <c r="N24" s="95"/>
      <c r="O24" s="95"/>
      <c r="P24" s="94"/>
      <c r="R24" s="16" t="str">
        <f t="shared" si="1"/>
        <v>2021Allowed ClaimsHMOAll</v>
      </c>
    </row>
    <row r="25" spans="1:18" x14ac:dyDescent="0.25">
      <c r="A25" s="40" t="s">
        <v>97</v>
      </c>
      <c r="B25" s="27">
        <v>2021</v>
      </c>
      <c r="C25" s="28" t="s">
        <v>109</v>
      </c>
      <c r="D25" s="29" t="s">
        <v>100</v>
      </c>
      <c r="E25" s="27" t="s">
        <v>92</v>
      </c>
      <c r="F25" s="30" t="s">
        <v>146</v>
      </c>
      <c r="G25" s="77">
        <f>SUM(K25:P25)</f>
        <v>0</v>
      </c>
      <c r="H25" s="78"/>
      <c r="I25" s="78"/>
      <c r="J25" s="79"/>
      <c r="K25" s="93"/>
      <c r="L25" s="94"/>
      <c r="M25" s="95"/>
      <c r="N25" s="95"/>
      <c r="O25" s="95"/>
      <c r="P25" s="94"/>
      <c r="R25" s="16" t="str">
        <f t="shared" si="1"/>
        <v>2021Incurred ClaimsHMOAll</v>
      </c>
    </row>
    <row r="26" spans="1:18" x14ac:dyDescent="0.25">
      <c r="A26" s="83" t="s">
        <v>97</v>
      </c>
      <c r="B26" s="84">
        <v>2021</v>
      </c>
      <c r="C26" s="354" t="s">
        <v>199</v>
      </c>
      <c r="D26" s="96" t="s">
        <v>100</v>
      </c>
      <c r="E26" s="84" t="s">
        <v>92</v>
      </c>
      <c r="F26" s="394" t="s">
        <v>196</v>
      </c>
      <c r="G26" s="87">
        <f>SUM(K26:P26)</f>
        <v>0</v>
      </c>
      <c r="H26" s="88"/>
      <c r="I26" s="88"/>
      <c r="J26" s="89"/>
      <c r="K26" s="356"/>
      <c r="L26" s="357"/>
      <c r="M26" s="358"/>
      <c r="N26" s="358"/>
      <c r="O26" s="358"/>
      <c r="P26" s="357"/>
      <c r="R26" s="16" t="str">
        <f t="shared" si="1"/>
        <v>2021Administrative Service FeesHMOAll</v>
      </c>
    </row>
    <row r="27" spans="1:18" x14ac:dyDescent="0.25">
      <c r="A27" s="40" t="s">
        <v>97</v>
      </c>
      <c r="B27" s="27">
        <v>2022</v>
      </c>
      <c r="C27" s="28" t="s">
        <v>190</v>
      </c>
      <c r="D27" s="29" t="s">
        <v>100</v>
      </c>
      <c r="E27" s="27" t="s">
        <v>92</v>
      </c>
      <c r="F27" s="30" t="s">
        <v>146</v>
      </c>
      <c r="G27" s="41">
        <f t="array" ref="G27">IFERROR(G28/SUM(IF(H27:P27&lt;&gt;0,H28:P28/H27:P27,0)),0)</f>
        <v>0</v>
      </c>
      <c r="H27" s="73"/>
      <c r="I27" s="73"/>
      <c r="J27" s="74"/>
      <c r="K27" s="90"/>
      <c r="L27" s="91"/>
      <c r="M27" s="92"/>
      <c r="N27" s="92"/>
      <c r="O27" s="92"/>
      <c r="P27" s="91"/>
      <c r="R27" s="16" t="str">
        <f t="shared" si="1"/>
        <v>2022Benefits Not Carved Out (%)HMOAll</v>
      </c>
    </row>
    <row r="28" spans="1:18" x14ac:dyDescent="0.25">
      <c r="A28" s="40" t="s">
        <v>97</v>
      </c>
      <c r="B28" s="27">
        <v>2022</v>
      </c>
      <c r="C28" s="28" t="s">
        <v>108</v>
      </c>
      <c r="D28" s="29" t="s">
        <v>100</v>
      </c>
      <c r="E28" s="27" t="s">
        <v>92</v>
      </c>
      <c r="F28" s="30" t="s">
        <v>146</v>
      </c>
      <c r="G28" s="77">
        <f>SUM(K28:P28)</f>
        <v>0</v>
      </c>
      <c r="H28" s="78"/>
      <c r="I28" s="78"/>
      <c r="J28" s="79"/>
      <c r="K28" s="93"/>
      <c r="L28" s="94"/>
      <c r="M28" s="95"/>
      <c r="N28" s="95"/>
      <c r="O28" s="95"/>
      <c r="P28" s="94"/>
      <c r="R28" s="16" t="str">
        <f t="shared" si="1"/>
        <v>2022Allowed ClaimsHMOAll</v>
      </c>
    </row>
    <row r="29" spans="1:18" ht="15" customHeight="1" x14ac:dyDescent="0.25">
      <c r="A29" s="40" t="s">
        <v>97</v>
      </c>
      <c r="B29" s="27">
        <v>2022</v>
      </c>
      <c r="C29" s="28" t="s">
        <v>109</v>
      </c>
      <c r="D29" s="29" t="s">
        <v>100</v>
      </c>
      <c r="E29" s="27" t="s">
        <v>92</v>
      </c>
      <c r="F29" s="30" t="s">
        <v>146</v>
      </c>
      <c r="G29" s="77">
        <f>SUM(K29:P29)</f>
        <v>0</v>
      </c>
      <c r="H29" s="78"/>
      <c r="I29" s="78"/>
      <c r="J29" s="79"/>
      <c r="K29" s="93"/>
      <c r="L29" s="94"/>
      <c r="M29" s="95"/>
      <c r="N29" s="95"/>
      <c r="O29" s="95"/>
      <c r="P29" s="94"/>
      <c r="R29" s="16" t="str">
        <f t="shared" si="1"/>
        <v>2022Incurred ClaimsHMOAll</v>
      </c>
    </row>
    <row r="30" spans="1:18" x14ac:dyDescent="0.25">
      <c r="A30" s="83" t="s">
        <v>97</v>
      </c>
      <c r="B30" s="84">
        <v>2022</v>
      </c>
      <c r="C30" s="354" t="s">
        <v>199</v>
      </c>
      <c r="D30" s="96" t="s">
        <v>100</v>
      </c>
      <c r="E30" s="84" t="s">
        <v>92</v>
      </c>
      <c r="F30" s="394" t="s">
        <v>196</v>
      </c>
      <c r="G30" s="87">
        <f>SUM(K30:P30)</f>
        <v>0</v>
      </c>
      <c r="H30" s="88"/>
      <c r="I30" s="88"/>
      <c r="J30" s="89"/>
      <c r="K30" s="356"/>
      <c r="L30" s="357"/>
      <c r="M30" s="358"/>
      <c r="N30" s="358"/>
      <c r="O30" s="358"/>
      <c r="P30" s="357"/>
      <c r="R30" s="16" t="str">
        <f t="shared" si="1"/>
        <v>2022Administrative Service FeesHMOAll</v>
      </c>
    </row>
    <row r="31" spans="1:18" x14ac:dyDescent="0.25">
      <c r="A31" s="40" t="s">
        <v>97</v>
      </c>
      <c r="B31" s="27">
        <v>2023</v>
      </c>
      <c r="C31" s="28" t="s">
        <v>190</v>
      </c>
      <c r="D31" s="29" t="s">
        <v>100</v>
      </c>
      <c r="E31" s="27" t="s">
        <v>92</v>
      </c>
      <c r="F31" s="30" t="s">
        <v>146</v>
      </c>
      <c r="G31" s="41">
        <f t="array" ref="G31">IFERROR(G32/SUM(IF(H31:P31&lt;&gt;0,H32:P32/H31:P31,0)),0)</f>
        <v>0</v>
      </c>
      <c r="H31" s="73"/>
      <c r="I31" s="73"/>
      <c r="J31" s="74"/>
      <c r="K31" s="90"/>
      <c r="L31" s="91"/>
      <c r="M31" s="92"/>
      <c r="N31" s="92"/>
      <c r="O31" s="92"/>
      <c r="P31" s="91"/>
      <c r="R31" s="16" t="str">
        <f t="shared" si="1"/>
        <v>2023Benefits Not Carved Out (%)HMOAll</v>
      </c>
    </row>
    <row r="32" spans="1:18" x14ac:dyDescent="0.25">
      <c r="A32" s="40" t="s">
        <v>97</v>
      </c>
      <c r="B32" s="27">
        <v>2023</v>
      </c>
      <c r="C32" s="28" t="s">
        <v>108</v>
      </c>
      <c r="D32" s="29" t="s">
        <v>100</v>
      </c>
      <c r="E32" s="27" t="s">
        <v>92</v>
      </c>
      <c r="F32" s="30" t="s">
        <v>146</v>
      </c>
      <c r="G32" s="77">
        <f>SUM(K32:P32)</f>
        <v>0</v>
      </c>
      <c r="H32" s="78"/>
      <c r="I32" s="78"/>
      <c r="J32" s="79"/>
      <c r="K32" s="93"/>
      <c r="L32" s="94"/>
      <c r="M32" s="95"/>
      <c r="N32" s="95"/>
      <c r="O32" s="95"/>
      <c r="P32" s="94"/>
      <c r="R32" s="16" t="str">
        <f t="shared" si="1"/>
        <v>2023Allowed ClaimsHMOAll</v>
      </c>
    </row>
    <row r="33" spans="1:18" x14ac:dyDescent="0.25">
      <c r="A33" s="40" t="s">
        <v>97</v>
      </c>
      <c r="B33" s="27">
        <v>2023</v>
      </c>
      <c r="C33" s="28" t="s">
        <v>109</v>
      </c>
      <c r="D33" s="29" t="s">
        <v>100</v>
      </c>
      <c r="E33" s="27" t="s">
        <v>92</v>
      </c>
      <c r="F33" s="30" t="s">
        <v>146</v>
      </c>
      <c r="G33" s="77">
        <f>SUM(K33:P33)</f>
        <v>0</v>
      </c>
      <c r="H33" s="78"/>
      <c r="I33" s="78"/>
      <c r="J33" s="79"/>
      <c r="K33" s="93"/>
      <c r="L33" s="94"/>
      <c r="M33" s="95"/>
      <c r="N33" s="95"/>
      <c r="O33" s="95"/>
      <c r="P33" s="94"/>
      <c r="R33" s="16" t="str">
        <f t="shared" si="1"/>
        <v>2023Incurred ClaimsHMOAll</v>
      </c>
    </row>
    <row r="34" spans="1:18" x14ac:dyDescent="0.25">
      <c r="A34" s="83" t="s">
        <v>97</v>
      </c>
      <c r="B34" s="84">
        <v>2023</v>
      </c>
      <c r="C34" s="354" t="s">
        <v>199</v>
      </c>
      <c r="D34" s="96" t="s">
        <v>100</v>
      </c>
      <c r="E34" s="84" t="s">
        <v>92</v>
      </c>
      <c r="F34" s="394" t="s">
        <v>196</v>
      </c>
      <c r="G34" s="87">
        <f>SUM(K34:P34)</f>
        <v>0</v>
      </c>
      <c r="H34" s="88"/>
      <c r="I34" s="88"/>
      <c r="J34" s="89"/>
      <c r="K34" s="356"/>
      <c r="L34" s="357"/>
      <c r="M34" s="358"/>
      <c r="N34" s="358"/>
      <c r="O34" s="358"/>
      <c r="P34" s="357"/>
      <c r="R34" s="16" t="str">
        <f t="shared" ref="R34:R57" si="7">B34&amp;C34&amp;D34&amp;E34</f>
        <v>2023Administrative Service FeesHMOAll</v>
      </c>
    </row>
    <row r="35" spans="1:18" x14ac:dyDescent="0.25">
      <c r="A35" s="40" t="s">
        <v>97</v>
      </c>
      <c r="B35" s="27">
        <v>2021</v>
      </c>
      <c r="C35" s="28" t="s">
        <v>190</v>
      </c>
      <c r="D35" s="29" t="s">
        <v>101</v>
      </c>
      <c r="E35" s="27" t="s">
        <v>92</v>
      </c>
      <c r="F35" s="30" t="s">
        <v>146</v>
      </c>
      <c r="G35" s="41">
        <f t="array" ref="G35">IFERROR(G36/SUM(IF(H35:P35&lt;&gt;0,H36:P36/H35:P35,0)),0)</f>
        <v>0</v>
      </c>
      <c r="H35" s="73"/>
      <c r="I35" s="73"/>
      <c r="J35" s="74"/>
      <c r="K35" s="90"/>
      <c r="L35" s="91"/>
      <c r="M35" s="92"/>
      <c r="N35" s="92"/>
      <c r="O35" s="92"/>
      <c r="P35" s="91"/>
      <c r="R35" s="16" t="str">
        <f t="shared" si="7"/>
        <v>2021Benefits Not Carved Out (%)PPOAll</v>
      </c>
    </row>
    <row r="36" spans="1:18" x14ac:dyDescent="0.25">
      <c r="A36" s="40" t="s">
        <v>97</v>
      </c>
      <c r="B36" s="27">
        <v>2021</v>
      </c>
      <c r="C36" s="28" t="s">
        <v>108</v>
      </c>
      <c r="D36" s="29" t="s">
        <v>101</v>
      </c>
      <c r="E36" s="27" t="s">
        <v>92</v>
      </c>
      <c r="F36" s="30" t="s">
        <v>146</v>
      </c>
      <c r="G36" s="77">
        <f>SUM(K36:P36)</f>
        <v>0</v>
      </c>
      <c r="H36" s="78"/>
      <c r="I36" s="78"/>
      <c r="J36" s="79"/>
      <c r="K36" s="93"/>
      <c r="L36" s="94"/>
      <c r="M36" s="95"/>
      <c r="N36" s="95"/>
      <c r="O36" s="95"/>
      <c r="P36" s="94"/>
      <c r="R36" s="16" t="str">
        <f t="shared" si="7"/>
        <v>2021Allowed ClaimsPPOAll</v>
      </c>
    </row>
    <row r="37" spans="1:18" x14ac:dyDescent="0.25">
      <c r="A37" s="40" t="s">
        <v>97</v>
      </c>
      <c r="B37" s="27">
        <v>2021</v>
      </c>
      <c r="C37" s="28" t="s">
        <v>109</v>
      </c>
      <c r="D37" s="29" t="s">
        <v>101</v>
      </c>
      <c r="E37" s="27" t="s">
        <v>92</v>
      </c>
      <c r="F37" s="30" t="s">
        <v>146</v>
      </c>
      <c r="G37" s="77">
        <f>SUM(K37:P37)</f>
        <v>0</v>
      </c>
      <c r="H37" s="78"/>
      <c r="I37" s="78"/>
      <c r="J37" s="79"/>
      <c r="K37" s="93"/>
      <c r="L37" s="94"/>
      <c r="M37" s="95"/>
      <c r="N37" s="95"/>
      <c r="O37" s="95"/>
      <c r="P37" s="94"/>
      <c r="R37" s="16" t="str">
        <f t="shared" si="7"/>
        <v>2021Incurred ClaimsPPOAll</v>
      </c>
    </row>
    <row r="38" spans="1:18" x14ac:dyDescent="0.25">
      <c r="A38" s="83" t="s">
        <v>97</v>
      </c>
      <c r="B38" s="84">
        <v>2021</v>
      </c>
      <c r="C38" s="354" t="s">
        <v>199</v>
      </c>
      <c r="D38" s="96" t="s">
        <v>101</v>
      </c>
      <c r="E38" s="84" t="s">
        <v>92</v>
      </c>
      <c r="F38" s="394" t="s">
        <v>196</v>
      </c>
      <c r="G38" s="87">
        <f>SUM(K38:P38)</f>
        <v>0</v>
      </c>
      <c r="H38" s="88"/>
      <c r="I38" s="88"/>
      <c r="J38" s="89"/>
      <c r="K38" s="356"/>
      <c r="L38" s="357"/>
      <c r="M38" s="358"/>
      <c r="N38" s="358"/>
      <c r="O38" s="358"/>
      <c r="P38" s="357"/>
      <c r="R38" s="16" t="str">
        <f t="shared" si="7"/>
        <v>2021Administrative Service FeesPPOAll</v>
      </c>
    </row>
    <row r="39" spans="1:18" x14ac:dyDescent="0.25">
      <c r="A39" s="40" t="s">
        <v>97</v>
      </c>
      <c r="B39" s="27">
        <v>2022</v>
      </c>
      <c r="C39" s="28" t="s">
        <v>190</v>
      </c>
      <c r="D39" s="29" t="s">
        <v>101</v>
      </c>
      <c r="E39" s="27" t="s">
        <v>92</v>
      </c>
      <c r="F39" s="30" t="s">
        <v>146</v>
      </c>
      <c r="G39" s="41">
        <f t="array" ref="G39">IFERROR(G40/SUM(IF(H39:P39&lt;&gt;0,H40:P40/H39:P39,0)),0)</f>
        <v>0</v>
      </c>
      <c r="H39" s="73"/>
      <c r="I39" s="73"/>
      <c r="J39" s="74"/>
      <c r="K39" s="90"/>
      <c r="L39" s="91"/>
      <c r="M39" s="92"/>
      <c r="N39" s="92"/>
      <c r="O39" s="92"/>
      <c r="P39" s="91"/>
      <c r="R39" s="16" t="str">
        <f t="shared" si="7"/>
        <v>2022Benefits Not Carved Out (%)PPOAll</v>
      </c>
    </row>
    <row r="40" spans="1:18" x14ac:dyDescent="0.25">
      <c r="A40" s="40" t="s">
        <v>97</v>
      </c>
      <c r="B40" s="27">
        <v>2022</v>
      </c>
      <c r="C40" s="28" t="s">
        <v>108</v>
      </c>
      <c r="D40" s="29" t="s">
        <v>101</v>
      </c>
      <c r="E40" s="27" t="s">
        <v>92</v>
      </c>
      <c r="F40" s="30" t="s">
        <v>146</v>
      </c>
      <c r="G40" s="77">
        <f>SUM(K40:P40)</f>
        <v>0</v>
      </c>
      <c r="H40" s="78"/>
      <c r="I40" s="78"/>
      <c r="J40" s="79"/>
      <c r="K40" s="93"/>
      <c r="L40" s="94"/>
      <c r="M40" s="95"/>
      <c r="N40" s="95"/>
      <c r="O40" s="95"/>
      <c r="P40" s="94"/>
      <c r="R40" s="16" t="str">
        <f t="shared" si="7"/>
        <v>2022Allowed ClaimsPPOAll</v>
      </c>
    </row>
    <row r="41" spans="1:18" x14ac:dyDescent="0.25">
      <c r="A41" s="40" t="s">
        <v>97</v>
      </c>
      <c r="B41" s="27">
        <v>2022</v>
      </c>
      <c r="C41" s="28" t="s">
        <v>109</v>
      </c>
      <c r="D41" s="29" t="s">
        <v>101</v>
      </c>
      <c r="E41" s="27" t="s">
        <v>92</v>
      </c>
      <c r="F41" s="30" t="s">
        <v>146</v>
      </c>
      <c r="G41" s="77">
        <f>SUM(K41:P41)</f>
        <v>0</v>
      </c>
      <c r="H41" s="78"/>
      <c r="I41" s="78"/>
      <c r="J41" s="79"/>
      <c r="K41" s="93"/>
      <c r="L41" s="94"/>
      <c r="M41" s="95"/>
      <c r="N41" s="95"/>
      <c r="O41" s="95"/>
      <c r="P41" s="94"/>
      <c r="R41" s="16" t="str">
        <f t="shared" si="7"/>
        <v>2022Incurred ClaimsPPOAll</v>
      </c>
    </row>
    <row r="42" spans="1:18" x14ac:dyDescent="0.25">
      <c r="A42" s="83" t="s">
        <v>97</v>
      </c>
      <c r="B42" s="84">
        <v>2022</v>
      </c>
      <c r="C42" s="354" t="s">
        <v>199</v>
      </c>
      <c r="D42" s="96" t="s">
        <v>101</v>
      </c>
      <c r="E42" s="84" t="s">
        <v>92</v>
      </c>
      <c r="F42" s="394" t="s">
        <v>196</v>
      </c>
      <c r="G42" s="87">
        <f>SUM(K42:P42)</f>
        <v>0</v>
      </c>
      <c r="H42" s="88"/>
      <c r="I42" s="88"/>
      <c r="J42" s="89"/>
      <c r="K42" s="356"/>
      <c r="L42" s="357"/>
      <c r="M42" s="358"/>
      <c r="N42" s="358"/>
      <c r="O42" s="358"/>
      <c r="P42" s="357"/>
      <c r="R42" s="16" t="str">
        <f t="shared" si="7"/>
        <v>2022Administrative Service FeesPPOAll</v>
      </c>
    </row>
    <row r="43" spans="1:18" x14ac:dyDescent="0.25">
      <c r="A43" s="40" t="s">
        <v>97</v>
      </c>
      <c r="B43" s="27">
        <v>2023</v>
      </c>
      <c r="C43" s="28" t="s">
        <v>190</v>
      </c>
      <c r="D43" s="29" t="s">
        <v>101</v>
      </c>
      <c r="E43" s="27" t="s">
        <v>92</v>
      </c>
      <c r="F43" s="30" t="s">
        <v>146</v>
      </c>
      <c r="G43" s="41">
        <f t="array" ref="G43">IFERROR(G44/SUM(IF(H43:P43&lt;&gt;0,H44:P44/H43:P43,0)),0)</f>
        <v>0</v>
      </c>
      <c r="H43" s="73"/>
      <c r="I43" s="73"/>
      <c r="J43" s="74"/>
      <c r="K43" s="90"/>
      <c r="L43" s="91"/>
      <c r="M43" s="92"/>
      <c r="N43" s="92"/>
      <c r="O43" s="92"/>
      <c r="P43" s="91"/>
      <c r="R43" s="16" t="str">
        <f t="shared" si="7"/>
        <v>2023Benefits Not Carved Out (%)PPOAll</v>
      </c>
    </row>
    <row r="44" spans="1:18" x14ac:dyDescent="0.25">
      <c r="A44" s="40" t="s">
        <v>97</v>
      </c>
      <c r="B44" s="27">
        <v>2023</v>
      </c>
      <c r="C44" s="28" t="s">
        <v>108</v>
      </c>
      <c r="D44" s="29" t="s">
        <v>101</v>
      </c>
      <c r="E44" s="27" t="s">
        <v>92</v>
      </c>
      <c r="F44" s="30" t="s">
        <v>146</v>
      </c>
      <c r="G44" s="77">
        <f>SUM(K44:P44)</f>
        <v>0</v>
      </c>
      <c r="H44" s="78"/>
      <c r="I44" s="78"/>
      <c r="J44" s="79"/>
      <c r="K44" s="93"/>
      <c r="L44" s="94"/>
      <c r="M44" s="95"/>
      <c r="N44" s="95"/>
      <c r="O44" s="95"/>
      <c r="P44" s="94"/>
      <c r="R44" s="16" t="str">
        <f t="shared" si="7"/>
        <v>2023Allowed ClaimsPPOAll</v>
      </c>
    </row>
    <row r="45" spans="1:18" x14ac:dyDescent="0.25">
      <c r="A45" s="40" t="s">
        <v>97</v>
      </c>
      <c r="B45" s="27">
        <v>2023</v>
      </c>
      <c r="C45" s="28" t="s">
        <v>109</v>
      </c>
      <c r="D45" s="29" t="s">
        <v>101</v>
      </c>
      <c r="E45" s="27" t="s">
        <v>92</v>
      </c>
      <c r="F45" s="30" t="s">
        <v>146</v>
      </c>
      <c r="G45" s="77">
        <f>SUM(K45:P45)</f>
        <v>0</v>
      </c>
      <c r="H45" s="78"/>
      <c r="I45" s="78"/>
      <c r="J45" s="79"/>
      <c r="K45" s="93"/>
      <c r="L45" s="94"/>
      <c r="M45" s="95"/>
      <c r="N45" s="95"/>
      <c r="O45" s="95"/>
      <c r="P45" s="94"/>
      <c r="R45" s="16" t="str">
        <f t="shared" si="7"/>
        <v>2023Incurred ClaimsPPOAll</v>
      </c>
    </row>
    <row r="46" spans="1:18" x14ac:dyDescent="0.25">
      <c r="A46" s="40" t="s">
        <v>97</v>
      </c>
      <c r="B46" s="27">
        <v>2023</v>
      </c>
      <c r="C46" s="351" t="s">
        <v>199</v>
      </c>
      <c r="D46" s="29" t="s">
        <v>101</v>
      </c>
      <c r="E46" s="27" t="s">
        <v>92</v>
      </c>
      <c r="F46" s="394" t="s">
        <v>196</v>
      </c>
      <c r="G46" s="77">
        <f>SUM(K46:P46)</f>
        <v>0</v>
      </c>
      <c r="H46" s="78"/>
      <c r="I46" s="78"/>
      <c r="J46" s="79"/>
      <c r="K46" s="359"/>
      <c r="L46" s="352"/>
      <c r="M46" s="360"/>
      <c r="N46" s="360"/>
      <c r="O46" s="360"/>
      <c r="P46" s="352"/>
      <c r="R46" s="16" t="str">
        <f t="shared" si="7"/>
        <v>2023Administrative Service FeesPPOAll</v>
      </c>
    </row>
    <row r="47" spans="1:18" x14ac:dyDescent="0.25">
      <c r="A47" s="65" t="s">
        <v>97</v>
      </c>
      <c r="B47" s="66">
        <v>2021</v>
      </c>
      <c r="C47" s="67" t="s">
        <v>190</v>
      </c>
      <c r="D47" s="98" t="s">
        <v>102</v>
      </c>
      <c r="E47" s="66" t="s">
        <v>92</v>
      </c>
      <c r="F47" s="99" t="s">
        <v>146</v>
      </c>
      <c r="G47" s="100">
        <f t="array" ref="G47">IFERROR(G48/SUM(IF(H47:P47&lt;&gt;0,H48:P48/H47:P47,0)),0)</f>
        <v>0</v>
      </c>
      <c r="H47" s="101"/>
      <c r="I47" s="101"/>
      <c r="J47" s="102"/>
      <c r="K47" s="103"/>
      <c r="L47" s="104"/>
      <c r="M47" s="105"/>
      <c r="N47" s="105"/>
      <c r="O47" s="105"/>
      <c r="P47" s="104"/>
      <c r="R47" s="16" t="str">
        <f t="shared" si="7"/>
        <v>2021Benefits Not Carved Out (%)POSAll</v>
      </c>
    </row>
    <row r="48" spans="1:18" x14ac:dyDescent="0.25">
      <c r="A48" s="40" t="s">
        <v>97</v>
      </c>
      <c r="B48" s="27">
        <v>2021</v>
      </c>
      <c r="C48" s="28" t="s">
        <v>108</v>
      </c>
      <c r="D48" s="29" t="s">
        <v>102</v>
      </c>
      <c r="E48" s="27" t="s">
        <v>92</v>
      </c>
      <c r="F48" s="30" t="s">
        <v>146</v>
      </c>
      <c r="G48" s="77">
        <f>SUM(K48:P48)</f>
        <v>0</v>
      </c>
      <c r="H48" s="78"/>
      <c r="I48" s="78"/>
      <c r="J48" s="79"/>
      <c r="K48" s="93"/>
      <c r="L48" s="94"/>
      <c r="M48" s="95"/>
      <c r="N48" s="95"/>
      <c r="O48" s="95"/>
      <c r="P48" s="94"/>
      <c r="R48" s="16" t="str">
        <f t="shared" si="7"/>
        <v>2021Allowed ClaimsPOSAll</v>
      </c>
    </row>
    <row r="49" spans="1:18" x14ac:dyDescent="0.25">
      <c r="A49" s="40" t="s">
        <v>97</v>
      </c>
      <c r="B49" s="27">
        <v>2021</v>
      </c>
      <c r="C49" s="28" t="s">
        <v>109</v>
      </c>
      <c r="D49" s="29" t="s">
        <v>102</v>
      </c>
      <c r="E49" s="27" t="s">
        <v>92</v>
      </c>
      <c r="F49" s="30" t="s">
        <v>146</v>
      </c>
      <c r="G49" s="77">
        <f>SUM(K49:P49)</f>
        <v>0</v>
      </c>
      <c r="H49" s="78"/>
      <c r="I49" s="78"/>
      <c r="J49" s="79"/>
      <c r="K49" s="93"/>
      <c r="L49" s="94"/>
      <c r="M49" s="95"/>
      <c r="N49" s="95"/>
      <c r="O49" s="95"/>
      <c r="P49" s="94"/>
      <c r="R49" s="16" t="str">
        <f t="shared" si="7"/>
        <v>2021Incurred ClaimsPOSAll</v>
      </c>
    </row>
    <row r="50" spans="1:18" x14ac:dyDescent="0.25">
      <c r="A50" s="83" t="s">
        <v>97</v>
      </c>
      <c r="B50" s="84">
        <v>2021</v>
      </c>
      <c r="C50" s="354" t="s">
        <v>199</v>
      </c>
      <c r="D50" s="96" t="s">
        <v>102</v>
      </c>
      <c r="E50" s="84" t="s">
        <v>92</v>
      </c>
      <c r="F50" s="394" t="s">
        <v>196</v>
      </c>
      <c r="G50" s="87">
        <f>SUM(K50:P50)</f>
        <v>0</v>
      </c>
      <c r="H50" s="88"/>
      <c r="I50" s="88"/>
      <c r="J50" s="89"/>
      <c r="K50" s="356"/>
      <c r="L50" s="357"/>
      <c r="M50" s="358"/>
      <c r="N50" s="358"/>
      <c r="O50" s="358"/>
      <c r="P50" s="357"/>
      <c r="R50" s="16" t="str">
        <f t="shared" si="7"/>
        <v>2021Administrative Service FeesPOSAll</v>
      </c>
    </row>
    <row r="51" spans="1:18" x14ac:dyDescent="0.25">
      <c r="A51" s="40" t="s">
        <v>97</v>
      </c>
      <c r="B51" s="27">
        <v>2022</v>
      </c>
      <c r="C51" s="28" t="s">
        <v>190</v>
      </c>
      <c r="D51" s="29" t="s">
        <v>102</v>
      </c>
      <c r="E51" s="27" t="s">
        <v>92</v>
      </c>
      <c r="F51" s="30" t="s">
        <v>146</v>
      </c>
      <c r="G51" s="41">
        <f t="array" ref="G51">IFERROR(G52/SUM(IF(H51:P51&lt;&gt;0,H52:P52/H51:P51,0)),0)</f>
        <v>0</v>
      </c>
      <c r="H51" s="73"/>
      <c r="I51" s="73"/>
      <c r="J51" s="74"/>
      <c r="K51" s="90"/>
      <c r="L51" s="91"/>
      <c r="M51" s="92"/>
      <c r="N51" s="92"/>
      <c r="O51" s="92"/>
      <c r="P51" s="91"/>
      <c r="R51" s="16" t="str">
        <f t="shared" si="7"/>
        <v>2022Benefits Not Carved Out (%)POSAll</v>
      </c>
    </row>
    <row r="52" spans="1:18" x14ac:dyDescent="0.25">
      <c r="A52" s="40" t="s">
        <v>97</v>
      </c>
      <c r="B52" s="27">
        <v>2022</v>
      </c>
      <c r="C52" s="28" t="s">
        <v>108</v>
      </c>
      <c r="D52" s="29" t="s">
        <v>102</v>
      </c>
      <c r="E52" s="27" t="s">
        <v>92</v>
      </c>
      <c r="F52" s="30" t="s">
        <v>146</v>
      </c>
      <c r="G52" s="77">
        <f>SUM(K52:P52)</f>
        <v>0</v>
      </c>
      <c r="H52" s="78"/>
      <c r="I52" s="78"/>
      <c r="J52" s="79"/>
      <c r="K52" s="93"/>
      <c r="L52" s="94"/>
      <c r="M52" s="95"/>
      <c r="N52" s="95"/>
      <c r="O52" s="95"/>
      <c r="P52" s="94"/>
      <c r="R52" s="16" t="str">
        <f t="shared" si="7"/>
        <v>2022Allowed ClaimsPOSAll</v>
      </c>
    </row>
    <row r="53" spans="1:18" x14ac:dyDescent="0.25">
      <c r="A53" s="40" t="s">
        <v>97</v>
      </c>
      <c r="B53" s="27">
        <v>2022</v>
      </c>
      <c r="C53" s="28" t="s">
        <v>109</v>
      </c>
      <c r="D53" s="29" t="s">
        <v>102</v>
      </c>
      <c r="E53" s="27" t="s">
        <v>92</v>
      </c>
      <c r="F53" s="30" t="s">
        <v>146</v>
      </c>
      <c r="G53" s="77">
        <f>SUM(K53:P53)</f>
        <v>0</v>
      </c>
      <c r="H53" s="78"/>
      <c r="I53" s="78"/>
      <c r="J53" s="79"/>
      <c r="K53" s="93"/>
      <c r="L53" s="94"/>
      <c r="M53" s="95"/>
      <c r="N53" s="95"/>
      <c r="O53" s="95"/>
      <c r="P53" s="94"/>
      <c r="R53" s="16" t="str">
        <f t="shared" si="7"/>
        <v>2022Incurred ClaimsPOSAll</v>
      </c>
    </row>
    <row r="54" spans="1:18" x14ac:dyDescent="0.25">
      <c r="A54" s="83" t="s">
        <v>97</v>
      </c>
      <c r="B54" s="84">
        <v>2022</v>
      </c>
      <c r="C54" s="354" t="s">
        <v>199</v>
      </c>
      <c r="D54" s="96" t="s">
        <v>102</v>
      </c>
      <c r="E54" s="84" t="s">
        <v>92</v>
      </c>
      <c r="F54" s="394" t="s">
        <v>196</v>
      </c>
      <c r="G54" s="87">
        <f>SUM(K54:P54)</f>
        <v>0</v>
      </c>
      <c r="H54" s="88"/>
      <c r="I54" s="88"/>
      <c r="J54" s="89"/>
      <c r="K54" s="356"/>
      <c r="L54" s="357"/>
      <c r="M54" s="358"/>
      <c r="N54" s="358"/>
      <c r="O54" s="358"/>
      <c r="P54" s="357"/>
      <c r="R54" s="16" t="str">
        <f t="shared" si="7"/>
        <v>2022Administrative Service FeesPOSAll</v>
      </c>
    </row>
    <row r="55" spans="1:18" x14ac:dyDescent="0.25">
      <c r="A55" s="40" t="s">
        <v>97</v>
      </c>
      <c r="B55" s="27">
        <v>2023</v>
      </c>
      <c r="C55" s="28" t="s">
        <v>190</v>
      </c>
      <c r="D55" s="29" t="s">
        <v>102</v>
      </c>
      <c r="E55" s="27" t="s">
        <v>92</v>
      </c>
      <c r="F55" s="30" t="s">
        <v>146</v>
      </c>
      <c r="G55" s="41">
        <f t="array" ref="G55">IFERROR(G56/SUM(IF(H55:P55&lt;&gt;0,H56:P56/H55:P55,0)),0)</f>
        <v>0</v>
      </c>
      <c r="H55" s="73"/>
      <c r="I55" s="73"/>
      <c r="J55" s="74"/>
      <c r="K55" s="90"/>
      <c r="L55" s="91"/>
      <c r="M55" s="92"/>
      <c r="N55" s="92"/>
      <c r="O55" s="92"/>
      <c r="P55" s="91"/>
      <c r="R55" s="16" t="str">
        <f t="shared" si="7"/>
        <v>2023Benefits Not Carved Out (%)POSAll</v>
      </c>
    </row>
    <row r="56" spans="1:18" x14ac:dyDescent="0.25">
      <c r="A56" s="40" t="s">
        <v>97</v>
      </c>
      <c r="B56" s="27">
        <v>2023</v>
      </c>
      <c r="C56" s="28" t="s">
        <v>108</v>
      </c>
      <c r="D56" s="29" t="s">
        <v>102</v>
      </c>
      <c r="E56" s="27" t="s">
        <v>92</v>
      </c>
      <c r="F56" s="30" t="s">
        <v>146</v>
      </c>
      <c r="G56" s="77">
        <f>SUM(K56:P56)</f>
        <v>0</v>
      </c>
      <c r="H56" s="78"/>
      <c r="I56" s="78"/>
      <c r="J56" s="79"/>
      <c r="K56" s="93"/>
      <c r="L56" s="94"/>
      <c r="M56" s="95"/>
      <c r="N56" s="95"/>
      <c r="O56" s="95"/>
      <c r="P56" s="94"/>
      <c r="R56" s="16" t="str">
        <f t="shared" si="7"/>
        <v>2023Allowed ClaimsPOSAll</v>
      </c>
    </row>
    <row r="57" spans="1:18" x14ac:dyDescent="0.25">
      <c r="A57" s="40" t="s">
        <v>97</v>
      </c>
      <c r="B57" s="27">
        <v>2023</v>
      </c>
      <c r="C57" s="28" t="s">
        <v>109</v>
      </c>
      <c r="D57" s="29" t="s">
        <v>102</v>
      </c>
      <c r="E57" s="27" t="s">
        <v>92</v>
      </c>
      <c r="F57" s="30" t="s">
        <v>146</v>
      </c>
      <c r="G57" s="77">
        <f>SUM(K57:P57)</f>
        <v>0</v>
      </c>
      <c r="H57" s="78"/>
      <c r="I57" s="78"/>
      <c r="J57" s="79"/>
      <c r="K57" s="93"/>
      <c r="L57" s="94"/>
      <c r="M57" s="95"/>
      <c r="N57" s="95"/>
      <c r="O57" s="95"/>
      <c r="P57" s="94"/>
      <c r="R57" s="16" t="str">
        <f t="shared" si="7"/>
        <v>2023Incurred ClaimsPOSAll</v>
      </c>
    </row>
    <row r="58" spans="1:18" x14ac:dyDescent="0.25">
      <c r="A58" s="83" t="s">
        <v>97</v>
      </c>
      <c r="B58" s="84">
        <v>2023</v>
      </c>
      <c r="C58" s="354" t="s">
        <v>199</v>
      </c>
      <c r="D58" s="96" t="s">
        <v>102</v>
      </c>
      <c r="E58" s="84" t="s">
        <v>92</v>
      </c>
      <c r="F58" s="394" t="s">
        <v>196</v>
      </c>
      <c r="G58" s="87">
        <f>SUM(K58:P58)</f>
        <v>0</v>
      </c>
      <c r="H58" s="88"/>
      <c r="I58" s="88"/>
      <c r="J58" s="89"/>
      <c r="K58" s="356"/>
      <c r="L58" s="357"/>
      <c r="M58" s="358"/>
      <c r="N58" s="358"/>
      <c r="O58" s="358"/>
      <c r="P58" s="357"/>
      <c r="R58" s="16" t="str">
        <f t="shared" ref="R58:R97" si="8">B58&amp;C58&amp;D58&amp;E58</f>
        <v>2023Administrative Service FeesPOSAll</v>
      </c>
    </row>
    <row r="59" spans="1:18" x14ac:dyDescent="0.25">
      <c r="A59" s="40" t="s">
        <v>97</v>
      </c>
      <c r="B59" s="27">
        <v>2021</v>
      </c>
      <c r="C59" s="28" t="s">
        <v>190</v>
      </c>
      <c r="D59" s="29" t="s">
        <v>103</v>
      </c>
      <c r="E59" s="27" t="s">
        <v>92</v>
      </c>
      <c r="F59" s="30" t="s">
        <v>146</v>
      </c>
      <c r="G59" s="41">
        <f t="array" ref="G59">IFERROR(G60/SUM(IF(H59:P59&lt;&gt;0,H60:P60/H59:P59,0)),0)</f>
        <v>0</v>
      </c>
      <c r="H59" s="73"/>
      <c r="I59" s="73"/>
      <c r="J59" s="74"/>
      <c r="K59" s="90"/>
      <c r="L59" s="91"/>
      <c r="M59" s="92"/>
      <c r="N59" s="92"/>
      <c r="O59" s="92"/>
      <c r="P59" s="91"/>
      <c r="R59" s="16" t="str">
        <f t="shared" si="8"/>
        <v>2021Benefits Not Carved Out (%)OtherAll</v>
      </c>
    </row>
    <row r="60" spans="1:18" x14ac:dyDescent="0.25">
      <c r="A60" s="40" t="s">
        <v>97</v>
      </c>
      <c r="B60" s="27">
        <v>2021</v>
      </c>
      <c r="C60" s="28" t="s">
        <v>108</v>
      </c>
      <c r="D60" s="29" t="s">
        <v>103</v>
      </c>
      <c r="E60" s="27" t="s">
        <v>92</v>
      </c>
      <c r="F60" s="30" t="s">
        <v>146</v>
      </c>
      <c r="G60" s="77">
        <f>SUM(K60:P60)</f>
        <v>0</v>
      </c>
      <c r="H60" s="78"/>
      <c r="I60" s="78"/>
      <c r="J60" s="79"/>
      <c r="K60" s="93"/>
      <c r="L60" s="94"/>
      <c r="M60" s="95"/>
      <c r="N60" s="95"/>
      <c r="O60" s="95"/>
      <c r="P60" s="94"/>
      <c r="R60" s="16" t="str">
        <f t="shared" si="8"/>
        <v>2021Allowed ClaimsOtherAll</v>
      </c>
    </row>
    <row r="61" spans="1:18" x14ac:dyDescent="0.25">
      <c r="A61" s="40" t="s">
        <v>97</v>
      </c>
      <c r="B61" s="27">
        <v>2021</v>
      </c>
      <c r="C61" s="28" t="s">
        <v>109</v>
      </c>
      <c r="D61" s="29" t="s">
        <v>103</v>
      </c>
      <c r="E61" s="27" t="s">
        <v>92</v>
      </c>
      <c r="F61" s="30" t="s">
        <v>146</v>
      </c>
      <c r="G61" s="77">
        <f>SUM(K61:P61)</f>
        <v>0</v>
      </c>
      <c r="H61" s="78"/>
      <c r="I61" s="78"/>
      <c r="J61" s="79"/>
      <c r="K61" s="93"/>
      <c r="L61" s="94"/>
      <c r="M61" s="95"/>
      <c r="N61" s="95"/>
      <c r="O61" s="95"/>
      <c r="P61" s="94"/>
      <c r="R61" s="16" t="str">
        <f t="shared" si="8"/>
        <v>2021Incurred ClaimsOtherAll</v>
      </c>
    </row>
    <row r="62" spans="1:18" x14ac:dyDescent="0.25">
      <c r="A62" s="40" t="s">
        <v>97</v>
      </c>
      <c r="B62" s="27">
        <v>2021</v>
      </c>
      <c r="C62" s="351" t="s">
        <v>199</v>
      </c>
      <c r="D62" s="29" t="s">
        <v>103</v>
      </c>
      <c r="E62" s="27" t="s">
        <v>92</v>
      </c>
      <c r="F62" s="394" t="s">
        <v>196</v>
      </c>
      <c r="G62" s="77">
        <f>SUM(K62:P62)</f>
        <v>0</v>
      </c>
      <c r="H62" s="78"/>
      <c r="I62" s="78"/>
      <c r="J62" s="79"/>
      <c r="K62" s="359"/>
      <c r="L62" s="352"/>
      <c r="M62" s="360"/>
      <c r="N62" s="360"/>
      <c r="O62" s="360"/>
      <c r="P62" s="352"/>
      <c r="R62" s="16" t="str">
        <f t="shared" si="8"/>
        <v>2021Administrative Service FeesOtherAll</v>
      </c>
    </row>
    <row r="63" spans="1:18" x14ac:dyDescent="0.25">
      <c r="A63" s="65" t="s">
        <v>97</v>
      </c>
      <c r="B63" s="66">
        <v>2022</v>
      </c>
      <c r="C63" s="67" t="s">
        <v>190</v>
      </c>
      <c r="D63" s="98" t="s">
        <v>103</v>
      </c>
      <c r="E63" s="66" t="s">
        <v>92</v>
      </c>
      <c r="F63" s="99" t="s">
        <v>146</v>
      </c>
      <c r="G63" s="100">
        <f t="array" ref="G63">IFERROR(G64/SUM(IF(H63:P63&lt;&gt;0,H64:P64/H63:P63,0)),0)</f>
        <v>0</v>
      </c>
      <c r="H63" s="101"/>
      <c r="I63" s="101"/>
      <c r="J63" s="102"/>
      <c r="K63" s="103"/>
      <c r="L63" s="104"/>
      <c r="M63" s="105"/>
      <c r="N63" s="105"/>
      <c r="O63" s="105"/>
      <c r="P63" s="104"/>
      <c r="R63" s="16" t="str">
        <f t="shared" si="8"/>
        <v>2022Benefits Not Carved Out (%)OtherAll</v>
      </c>
    </row>
    <row r="64" spans="1:18" x14ac:dyDescent="0.25">
      <c r="A64" s="40" t="s">
        <v>97</v>
      </c>
      <c r="B64" s="27">
        <v>2022</v>
      </c>
      <c r="C64" s="28" t="s">
        <v>108</v>
      </c>
      <c r="D64" s="29" t="s">
        <v>103</v>
      </c>
      <c r="E64" s="27" t="s">
        <v>92</v>
      </c>
      <c r="F64" s="30" t="s">
        <v>146</v>
      </c>
      <c r="G64" s="77">
        <f>SUM(K64:P64)</f>
        <v>0</v>
      </c>
      <c r="H64" s="78"/>
      <c r="I64" s="78"/>
      <c r="J64" s="79"/>
      <c r="K64" s="93"/>
      <c r="L64" s="94"/>
      <c r="M64" s="95"/>
      <c r="N64" s="95"/>
      <c r="O64" s="95"/>
      <c r="P64" s="94"/>
      <c r="R64" s="16" t="str">
        <f t="shared" si="8"/>
        <v>2022Allowed ClaimsOtherAll</v>
      </c>
    </row>
    <row r="65" spans="1:18" x14ac:dyDescent="0.25">
      <c r="A65" s="40" t="s">
        <v>97</v>
      </c>
      <c r="B65" s="27">
        <v>2022</v>
      </c>
      <c r="C65" s="28" t="s">
        <v>109</v>
      </c>
      <c r="D65" s="29" t="s">
        <v>103</v>
      </c>
      <c r="E65" s="27" t="s">
        <v>92</v>
      </c>
      <c r="F65" s="30" t="s">
        <v>146</v>
      </c>
      <c r="G65" s="77">
        <f>SUM(K65:P65)</f>
        <v>0</v>
      </c>
      <c r="H65" s="78"/>
      <c r="I65" s="78"/>
      <c r="J65" s="79"/>
      <c r="K65" s="93"/>
      <c r="L65" s="94"/>
      <c r="M65" s="95"/>
      <c r="N65" s="95"/>
      <c r="O65" s="95"/>
      <c r="P65" s="94"/>
      <c r="R65" s="16" t="str">
        <f t="shared" si="8"/>
        <v>2022Incurred ClaimsOtherAll</v>
      </c>
    </row>
    <row r="66" spans="1:18" x14ac:dyDescent="0.25">
      <c r="A66" s="83" t="s">
        <v>97</v>
      </c>
      <c r="B66" s="84">
        <v>2022</v>
      </c>
      <c r="C66" s="354" t="s">
        <v>199</v>
      </c>
      <c r="D66" s="96" t="s">
        <v>103</v>
      </c>
      <c r="E66" s="84" t="s">
        <v>92</v>
      </c>
      <c r="F66" s="394" t="s">
        <v>196</v>
      </c>
      <c r="G66" s="87">
        <f>SUM(K66:P66)</f>
        <v>0</v>
      </c>
      <c r="H66" s="88"/>
      <c r="I66" s="88"/>
      <c r="J66" s="89"/>
      <c r="K66" s="356"/>
      <c r="L66" s="357"/>
      <c r="M66" s="358"/>
      <c r="N66" s="358"/>
      <c r="O66" s="358"/>
      <c r="P66" s="357"/>
      <c r="R66" s="16" t="str">
        <f t="shared" si="8"/>
        <v>2022Administrative Service FeesOtherAll</v>
      </c>
    </row>
    <row r="67" spans="1:18" x14ac:dyDescent="0.25">
      <c r="A67" s="40" t="s">
        <v>97</v>
      </c>
      <c r="B67" s="27">
        <v>2023</v>
      </c>
      <c r="C67" s="28" t="s">
        <v>190</v>
      </c>
      <c r="D67" s="29" t="s">
        <v>103</v>
      </c>
      <c r="E67" s="27" t="s">
        <v>92</v>
      </c>
      <c r="F67" s="30" t="s">
        <v>146</v>
      </c>
      <c r="G67" s="41">
        <f t="array" ref="G67">IFERROR(G68/SUM(IF(H67:P67&lt;&gt;0,H68:P68/H67:P67,0)),0)</f>
        <v>0</v>
      </c>
      <c r="H67" s="73"/>
      <c r="I67" s="73"/>
      <c r="J67" s="74"/>
      <c r="K67" s="90"/>
      <c r="L67" s="91"/>
      <c r="M67" s="92"/>
      <c r="N67" s="92"/>
      <c r="O67" s="92"/>
      <c r="P67" s="91"/>
      <c r="R67" s="16" t="str">
        <f t="shared" si="8"/>
        <v>2023Benefits Not Carved Out (%)OtherAll</v>
      </c>
    </row>
    <row r="68" spans="1:18" x14ac:dyDescent="0.25">
      <c r="A68" s="40" t="s">
        <v>97</v>
      </c>
      <c r="B68" s="27">
        <v>2023</v>
      </c>
      <c r="C68" s="28" t="s">
        <v>108</v>
      </c>
      <c r="D68" s="29" t="s">
        <v>103</v>
      </c>
      <c r="E68" s="27" t="s">
        <v>92</v>
      </c>
      <c r="F68" s="30" t="s">
        <v>146</v>
      </c>
      <c r="G68" s="77">
        <f>SUM(K68:P68)</f>
        <v>0</v>
      </c>
      <c r="H68" s="78"/>
      <c r="I68" s="78"/>
      <c r="J68" s="79"/>
      <c r="K68" s="93"/>
      <c r="L68" s="94"/>
      <c r="M68" s="95"/>
      <c r="N68" s="95"/>
      <c r="O68" s="95"/>
      <c r="P68" s="94"/>
      <c r="R68" s="16" t="str">
        <f t="shared" si="8"/>
        <v>2023Allowed ClaimsOtherAll</v>
      </c>
    </row>
    <row r="69" spans="1:18" x14ac:dyDescent="0.25">
      <c r="A69" s="40" t="s">
        <v>97</v>
      </c>
      <c r="B69" s="27">
        <v>2023</v>
      </c>
      <c r="C69" s="28" t="s">
        <v>109</v>
      </c>
      <c r="D69" s="29" t="s">
        <v>103</v>
      </c>
      <c r="E69" s="27" t="s">
        <v>92</v>
      </c>
      <c r="F69" s="30" t="s">
        <v>146</v>
      </c>
      <c r="G69" s="77">
        <f>SUM(K69:P69)</f>
        <v>0</v>
      </c>
      <c r="H69" s="78"/>
      <c r="I69" s="78"/>
      <c r="J69" s="79"/>
      <c r="K69" s="93"/>
      <c r="L69" s="94"/>
      <c r="M69" s="95"/>
      <c r="N69" s="95"/>
      <c r="O69" s="95"/>
      <c r="P69" s="94"/>
      <c r="R69" s="16" t="str">
        <f t="shared" si="8"/>
        <v>2023Incurred ClaimsOtherAll</v>
      </c>
    </row>
    <row r="70" spans="1:18" x14ac:dyDescent="0.25">
      <c r="A70" s="83" t="s">
        <v>97</v>
      </c>
      <c r="B70" s="84">
        <v>2023</v>
      </c>
      <c r="C70" s="354" t="s">
        <v>199</v>
      </c>
      <c r="D70" s="96" t="s">
        <v>103</v>
      </c>
      <c r="E70" s="84" t="s">
        <v>92</v>
      </c>
      <c r="F70" s="394" t="s">
        <v>196</v>
      </c>
      <c r="G70" s="87">
        <f>SUM(K70:P70)</f>
        <v>0</v>
      </c>
      <c r="H70" s="88"/>
      <c r="I70" s="88"/>
      <c r="J70" s="89"/>
      <c r="K70" s="356"/>
      <c r="L70" s="357"/>
      <c r="M70" s="358"/>
      <c r="N70" s="358"/>
      <c r="O70" s="358"/>
      <c r="P70" s="357"/>
      <c r="R70" s="16" t="str">
        <f t="shared" si="8"/>
        <v>2023Administrative Service FeesOtherAll</v>
      </c>
    </row>
    <row r="71" spans="1:18" x14ac:dyDescent="0.25">
      <c r="A71" s="65" t="s">
        <v>97</v>
      </c>
      <c r="B71" s="66">
        <v>2021</v>
      </c>
      <c r="C71" s="67" t="s">
        <v>190</v>
      </c>
      <c r="D71" s="66" t="s">
        <v>92</v>
      </c>
      <c r="E71" s="106" t="s">
        <v>104</v>
      </c>
      <c r="F71" s="99" t="s">
        <v>146</v>
      </c>
      <c r="G71" s="41">
        <f t="array" ref="G71">IFERROR(G72/SUM(IF(H71:P71&lt;&gt;0,H72:P72/H71:P71,0)),0)</f>
        <v>0</v>
      </c>
      <c r="H71" s="395"/>
      <c r="I71" s="395"/>
      <c r="J71" s="395"/>
      <c r="K71" s="396"/>
      <c r="L71" s="396"/>
      <c r="M71" s="396"/>
      <c r="N71" s="396"/>
      <c r="O71" s="396"/>
      <c r="P71" s="396"/>
      <c r="R71" s="16" t="str">
        <f t="shared" si="8"/>
        <v>2021Benefits Not Carved Out (%)AllHDHP</v>
      </c>
    </row>
    <row r="72" spans="1:18" x14ac:dyDescent="0.25">
      <c r="A72" s="40" t="s">
        <v>97</v>
      </c>
      <c r="B72" s="27">
        <v>2021</v>
      </c>
      <c r="C72" s="28" t="s">
        <v>108</v>
      </c>
      <c r="D72" s="27" t="s">
        <v>92</v>
      </c>
      <c r="E72" s="34" t="s">
        <v>104</v>
      </c>
      <c r="F72" s="30" t="s">
        <v>146</v>
      </c>
      <c r="G72" s="81">
        <f>SUM(H72:P72)</f>
        <v>0</v>
      </c>
      <c r="H72" s="78"/>
      <c r="I72" s="78"/>
      <c r="J72" s="78"/>
      <c r="K72" s="94"/>
      <c r="L72" s="94"/>
      <c r="M72" s="94"/>
      <c r="N72" s="94"/>
      <c r="O72" s="94"/>
      <c r="P72" s="94"/>
      <c r="R72" s="16" t="str">
        <f t="shared" si="8"/>
        <v>2021Allowed ClaimsAllHDHP</v>
      </c>
    </row>
    <row r="73" spans="1:18" x14ac:dyDescent="0.25">
      <c r="A73" s="40" t="s">
        <v>97</v>
      </c>
      <c r="B73" s="27">
        <v>2021</v>
      </c>
      <c r="C73" s="28" t="s">
        <v>109</v>
      </c>
      <c r="D73" s="27" t="s">
        <v>92</v>
      </c>
      <c r="E73" s="34" t="s">
        <v>104</v>
      </c>
      <c r="F73" s="30" t="s">
        <v>146</v>
      </c>
      <c r="G73" s="107">
        <f>SUM(H73:P73)</f>
        <v>0</v>
      </c>
      <c r="H73" s="88"/>
      <c r="I73" s="88"/>
      <c r="J73" s="88"/>
      <c r="K73" s="397"/>
      <c r="L73" s="397"/>
      <c r="M73" s="397"/>
      <c r="N73" s="397"/>
      <c r="O73" s="397"/>
      <c r="P73" s="397"/>
      <c r="R73" s="16" t="str">
        <f t="shared" si="8"/>
        <v>2021Incurred ClaimsAllHDHP</v>
      </c>
    </row>
    <row r="74" spans="1:18" x14ac:dyDescent="0.25">
      <c r="A74" s="65" t="s">
        <v>97</v>
      </c>
      <c r="B74" s="66">
        <v>2022</v>
      </c>
      <c r="C74" s="67" t="s">
        <v>190</v>
      </c>
      <c r="D74" s="66" t="s">
        <v>92</v>
      </c>
      <c r="E74" s="106" t="s">
        <v>104</v>
      </c>
      <c r="F74" s="99" t="s">
        <v>146</v>
      </c>
      <c r="G74" s="41">
        <f t="array" ref="G74">IFERROR(G75/SUM(IF(H74:P74&lt;&gt;0,H75:P75/H74:P74,0)),0)</f>
        <v>0</v>
      </c>
      <c r="H74" s="395"/>
      <c r="I74" s="395"/>
      <c r="J74" s="395"/>
      <c r="K74" s="396"/>
      <c r="L74" s="396"/>
      <c r="M74" s="396"/>
      <c r="N74" s="396"/>
      <c r="O74" s="396"/>
      <c r="P74" s="396"/>
      <c r="R74" s="16" t="str">
        <f t="shared" si="8"/>
        <v>2022Benefits Not Carved Out (%)AllHDHP</v>
      </c>
    </row>
    <row r="75" spans="1:18" x14ac:dyDescent="0.25">
      <c r="A75" s="40" t="s">
        <v>97</v>
      </c>
      <c r="B75" s="27">
        <v>2022</v>
      </c>
      <c r="C75" s="28" t="s">
        <v>108</v>
      </c>
      <c r="D75" s="27" t="s">
        <v>92</v>
      </c>
      <c r="E75" s="34" t="s">
        <v>104</v>
      </c>
      <c r="F75" s="30" t="s">
        <v>146</v>
      </c>
      <c r="G75" s="81">
        <f>SUM(H75:P75)</f>
        <v>0</v>
      </c>
      <c r="H75" s="78"/>
      <c r="I75" s="78"/>
      <c r="J75" s="78"/>
      <c r="K75" s="94"/>
      <c r="L75" s="94"/>
      <c r="M75" s="94"/>
      <c r="N75" s="94"/>
      <c r="O75" s="94"/>
      <c r="P75" s="94"/>
      <c r="R75" s="16" t="str">
        <f t="shared" si="8"/>
        <v>2022Allowed ClaimsAllHDHP</v>
      </c>
    </row>
    <row r="76" spans="1:18" x14ac:dyDescent="0.25">
      <c r="A76" s="40" t="s">
        <v>97</v>
      </c>
      <c r="B76" s="27">
        <v>2022</v>
      </c>
      <c r="C76" s="28" t="s">
        <v>109</v>
      </c>
      <c r="D76" s="27" t="s">
        <v>92</v>
      </c>
      <c r="E76" s="34" t="s">
        <v>104</v>
      </c>
      <c r="F76" s="30" t="s">
        <v>146</v>
      </c>
      <c r="G76" s="107">
        <f>SUM(H76:P76)</f>
        <v>0</v>
      </c>
      <c r="H76" s="88"/>
      <c r="I76" s="88"/>
      <c r="J76" s="88"/>
      <c r="K76" s="397"/>
      <c r="L76" s="397"/>
      <c r="M76" s="397"/>
      <c r="N76" s="397"/>
      <c r="O76" s="397"/>
      <c r="P76" s="397"/>
      <c r="R76" s="16" t="str">
        <f t="shared" si="8"/>
        <v>2022Incurred ClaimsAllHDHP</v>
      </c>
    </row>
    <row r="77" spans="1:18" x14ac:dyDescent="0.25">
      <c r="A77" s="65" t="s">
        <v>97</v>
      </c>
      <c r="B77" s="66">
        <v>2023</v>
      </c>
      <c r="C77" s="67" t="s">
        <v>190</v>
      </c>
      <c r="D77" s="66" t="s">
        <v>92</v>
      </c>
      <c r="E77" s="106" t="s">
        <v>104</v>
      </c>
      <c r="F77" s="99" t="s">
        <v>146</v>
      </c>
      <c r="G77" s="41">
        <f t="array" ref="G77">IFERROR(G78/SUM(IF(H77:P77&lt;&gt;0,H78:P78/H77:P77,0)),0)</f>
        <v>0</v>
      </c>
      <c r="H77" s="395"/>
      <c r="I77" s="395"/>
      <c r="J77" s="395"/>
      <c r="K77" s="396"/>
      <c r="L77" s="396"/>
      <c r="M77" s="396"/>
      <c r="N77" s="396"/>
      <c r="O77" s="396"/>
      <c r="P77" s="396"/>
      <c r="R77" s="16" t="str">
        <f t="shared" si="8"/>
        <v>2023Benefits Not Carved Out (%)AllHDHP</v>
      </c>
    </row>
    <row r="78" spans="1:18" x14ac:dyDescent="0.25">
      <c r="A78" s="40" t="s">
        <v>97</v>
      </c>
      <c r="B78" s="27">
        <v>2023</v>
      </c>
      <c r="C78" s="28" t="s">
        <v>108</v>
      </c>
      <c r="D78" s="27" t="s">
        <v>92</v>
      </c>
      <c r="E78" s="34" t="s">
        <v>104</v>
      </c>
      <c r="F78" s="30" t="s">
        <v>146</v>
      </c>
      <c r="G78" s="81">
        <f>SUM(H78:P78)</f>
        <v>0</v>
      </c>
      <c r="H78" s="78"/>
      <c r="I78" s="78"/>
      <c r="J78" s="78"/>
      <c r="K78" s="94"/>
      <c r="L78" s="94"/>
      <c r="M78" s="94"/>
      <c r="N78" s="94"/>
      <c r="O78" s="94"/>
      <c r="P78" s="94"/>
      <c r="R78" s="16" t="str">
        <f t="shared" si="8"/>
        <v>2023Allowed ClaimsAllHDHP</v>
      </c>
    </row>
    <row r="79" spans="1:18" x14ac:dyDescent="0.25">
      <c r="A79" s="40" t="s">
        <v>97</v>
      </c>
      <c r="B79" s="27">
        <v>2023</v>
      </c>
      <c r="C79" s="28" t="s">
        <v>109</v>
      </c>
      <c r="D79" s="27" t="s">
        <v>92</v>
      </c>
      <c r="E79" s="34" t="s">
        <v>104</v>
      </c>
      <c r="F79" s="30" t="s">
        <v>146</v>
      </c>
      <c r="G79" s="107">
        <f>SUM(H79:P79)</f>
        <v>0</v>
      </c>
      <c r="H79" s="88"/>
      <c r="I79" s="88"/>
      <c r="J79" s="88"/>
      <c r="K79" s="397"/>
      <c r="L79" s="397"/>
      <c r="M79" s="397"/>
      <c r="N79" s="397"/>
      <c r="O79" s="397"/>
      <c r="P79" s="397"/>
      <c r="R79" s="16" t="str">
        <f t="shared" si="8"/>
        <v>2023Incurred ClaimsAllHDHP</v>
      </c>
    </row>
    <row r="80" spans="1:18" x14ac:dyDescent="0.25">
      <c r="A80" s="65" t="s">
        <v>97</v>
      </c>
      <c r="B80" s="66">
        <v>2021</v>
      </c>
      <c r="C80" s="67" t="s">
        <v>190</v>
      </c>
      <c r="D80" s="66" t="s">
        <v>92</v>
      </c>
      <c r="E80" s="106" t="s">
        <v>105</v>
      </c>
      <c r="F80" s="99" t="s">
        <v>146</v>
      </c>
      <c r="G80" s="41">
        <f t="array" ref="G80">IFERROR(G81/SUM(IF(H80:P80&lt;&gt;0,H81:P81/H80:P80,0)),0)</f>
        <v>0</v>
      </c>
      <c r="H80" s="395"/>
      <c r="I80" s="395"/>
      <c r="J80" s="395"/>
      <c r="K80" s="396"/>
      <c r="L80" s="396"/>
      <c r="M80" s="396"/>
      <c r="N80" s="396"/>
      <c r="O80" s="396"/>
      <c r="P80" s="396"/>
      <c r="R80" s="16" t="str">
        <f t="shared" si="8"/>
        <v>2021Benefits Not Carved Out (%)AllTiered</v>
      </c>
    </row>
    <row r="81" spans="1:18" x14ac:dyDescent="0.25">
      <c r="A81" s="40" t="s">
        <v>97</v>
      </c>
      <c r="B81" s="27">
        <v>2021</v>
      </c>
      <c r="C81" s="28" t="s">
        <v>108</v>
      </c>
      <c r="D81" s="27" t="s">
        <v>92</v>
      </c>
      <c r="E81" s="34" t="s">
        <v>105</v>
      </c>
      <c r="F81" s="30" t="s">
        <v>146</v>
      </c>
      <c r="G81" s="81">
        <f>SUM(H81:P81)</f>
        <v>0</v>
      </c>
      <c r="H81" s="78"/>
      <c r="I81" s="78"/>
      <c r="J81" s="78"/>
      <c r="K81" s="94"/>
      <c r="L81" s="94"/>
      <c r="M81" s="94"/>
      <c r="N81" s="94"/>
      <c r="O81" s="94"/>
      <c r="P81" s="94"/>
      <c r="R81" s="16" t="str">
        <f t="shared" si="8"/>
        <v>2021Allowed ClaimsAllTiered</v>
      </c>
    </row>
    <row r="82" spans="1:18" x14ac:dyDescent="0.25">
      <c r="A82" s="40" t="s">
        <v>97</v>
      </c>
      <c r="B82" s="27">
        <v>2021</v>
      </c>
      <c r="C82" s="28" t="s">
        <v>109</v>
      </c>
      <c r="D82" s="27" t="s">
        <v>92</v>
      </c>
      <c r="E82" s="34" t="s">
        <v>105</v>
      </c>
      <c r="F82" s="30" t="s">
        <v>146</v>
      </c>
      <c r="G82" s="107">
        <f>SUM(H82:P82)</f>
        <v>0</v>
      </c>
      <c r="H82" s="88"/>
      <c r="I82" s="88"/>
      <c r="J82" s="88"/>
      <c r="K82" s="397"/>
      <c r="L82" s="397"/>
      <c r="M82" s="397"/>
      <c r="N82" s="397"/>
      <c r="O82" s="397"/>
      <c r="P82" s="397"/>
      <c r="R82" s="16" t="str">
        <f t="shared" si="8"/>
        <v>2021Incurred ClaimsAllTiered</v>
      </c>
    </row>
    <row r="83" spans="1:18" x14ac:dyDescent="0.25">
      <c r="A83" s="65" t="s">
        <v>97</v>
      </c>
      <c r="B83" s="66">
        <v>2022</v>
      </c>
      <c r="C83" s="67" t="s">
        <v>190</v>
      </c>
      <c r="D83" s="66" t="s">
        <v>92</v>
      </c>
      <c r="E83" s="106" t="s">
        <v>105</v>
      </c>
      <c r="F83" s="99" t="s">
        <v>146</v>
      </c>
      <c r="G83" s="41">
        <f t="array" ref="G83">IFERROR(G84/SUM(IF(H83:P83&lt;&gt;0,H84:P84/H83:P83,0)),0)</f>
        <v>0</v>
      </c>
      <c r="H83" s="395"/>
      <c r="I83" s="395"/>
      <c r="J83" s="395"/>
      <c r="K83" s="396"/>
      <c r="L83" s="396"/>
      <c r="M83" s="396"/>
      <c r="N83" s="396"/>
      <c r="O83" s="396"/>
      <c r="P83" s="396"/>
      <c r="R83" s="16" t="str">
        <f t="shared" si="8"/>
        <v>2022Benefits Not Carved Out (%)AllTiered</v>
      </c>
    </row>
    <row r="84" spans="1:18" x14ac:dyDescent="0.25">
      <c r="A84" s="40" t="s">
        <v>97</v>
      </c>
      <c r="B84" s="27">
        <v>2022</v>
      </c>
      <c r="C84" s="28" t="s">
        <v>108</v>
      </c>
      <c r="D84" s="27" t="s">
        <v>92</v>
      </c>
      <c r="E84" s="34" t="s">
        <v>105</v>
      </c>
      <c r="F84" s="30" t="s">
        <v>146</v>
      </c>
      <c r="G84" s="81">
        <f>SUM(H84:P84)</f>
        <v>0</v>
      </c>
      <c r="H84" s="78"/>
      <c r="I84" s="78"/>
      <c r="J84" s="78"/>
      <c r="K84" s="94"/>
      <c r="L84" s="94"/>
      <c r="M84" s="94"/>
      <c r="N84" s="94"/>
      <c r="O84" s="94"/>
      <c r="P84" s="94"/>
      <c r="R84" s="16" t="str">
        <f t="shared" si="8"/>
        <v>2022Allowed ClaimsAllTiered</v>
      </c>
    </row>
    <row r="85" spans="1:18" x14ac:dyDescent="0.25">
      <c r="A85" s="40" t="s">
        <v>97</v>
      </c>
      <c r="B85" s="27">
        <v>2022</v>
      </c>
      <c r="C85" s="28" t="s">
        <v>109</v>
      </c>
      <c r="D85" s="27" t="s">
        <v>92</v>
      </c>
      <c r="E85" s="34" t="s">
        <v>105</v>
      </c>
      <c r="F85" s="30" t="s">
        <v>146</v>
      </c>
      <c r="G85" s="107">
        <f>SUM(H85:P85)</f>
        <v>0</v>
      </c>
      <c r="H85" s="88"/>
      <c r="I85" s="88"/>
      <c r="J85" s="88"/>
      <c r="K85" s="397"/>
      <c r="L85" s="397"/>
      <c r="M85" s="397"/>
      <c r="N85" s="397"/>
      <c r="O85" s="397"/>
      <c r="P85" s="397"/>
      <c r="R85" s="16" t="str">
        <f t="shared" si="8"/>
        <v>2022Incurred ClaimsAllTiered</v>
      </c>
    </row>
    <row r="86" spans="1:18" x14ac:dyDescent="0.25">
      <c r="A86" s="65" t="s">
        <v>97</v>
      </c>
      <c r="B86" s="66">
        <v>2023</v>
      </c>
      <c r="C86" s="67" t="s">
        <v>190</v>
      </c>
      <c r="D86" s="66" t="s">
        <v>92</v>
      </c>
      <c r="E86" s="106" t="s">
        <v>105</v>
      </c>
      <c r="F86" s="99" t="s">
        <v>146</v>
      </c>
      <c r="G86" s="41">
        <f t="array" ref="G86">IFERROR(G87/SUM(IF(H86:P86&lt;&gt;0,H87:P87/H86:P86,0)),0)</f>
        <v>0</v>
      </c>
      <c r="H86" s="395"/>
      <c r="I86" s="395"/>
      <c r="J86" s="395"/>
      <c r="K86" s="396"/>
      <c r="L86" s="396"/>
      <c r="M86" s="396"/>
      <c r="N86" s="396"/>
      <c r="O86" s="396"/>
      <c r="P86" s="396"/>
      <c r="R86" s="16" t="str">
        <f t="shared" si="8"/>
        <v>2023Benefits Not Carved Out (%)AllTiered</v>
      </c>
    </row>
    <row r="87" spans="1:18" x14ac:dyDescent="0.25">
      <c r="A87" s="40" t="s">
        <v>97</v>
      </c>
      <c r="B87" s="27">
        <v>2023</v>
      </c>
      <c r="C87" s="28" t="s">
        <v>108</v>
      </c>
      <c r="D87" s="27" t="s">
        <v>92</v>
      </c>
      <c r="E87" s="34" t="s">
        <v>105</v>
      </c>
      <c r="F87" s="30" t="s">
        <v>146</v>
      </c>
      <c r="G87" s="81">
        <f>SUM(H87:P87)</f>
        <v>0</v>
      </c>
      <c r="H87" s="78"/>
      <c r="I87" s="78"/>
      <c r="J87" s="78"/>
      <c r="K87" s="94"/>
      <c r="L87" s="94"/>
      <c r="M87" s="94"/>
      <c r="N87" s="94"/>
      <c r="O87" s="94"/>
      <c r="P87" s="94"/>
      <c r="R87" s="16" t="str">
        <f t="shared" si="8"/>
        <v>2023Allowed ClaimsAllTiered</v>
      </c>
    </row>
    <row r="88" spans="1:18" x14ac:dyDescent="0.25">
      <c r="A88" s="40" t="s">
        <v>97</v>
      </c>
      <c r="B88" s="27">
        <v>2023</v>
      </c>
      <c r="C88" s="28" t="s">
        <v>109</v>
      </c>
      <c r="D88" s="27" t="s">
        <v>92</v>
      </c>
      <c r="E88" s="34" t="s">
        <v>105</v>
      </c>
      <c r="F88" s="30" t="s">
        <v>146</v>
      </c>
      <c r="G88" s="107">
        <f>SUM(H88:P88)</f>
        <v>0</v>
      </c>
      <c r="H88" s="88"/>
      <c r="I88" s="88"/>
      <c r="J88" s="88"/>
      <c r="K88" s="397"/>
      <c r="L88" s="397"/>
      <c r="M88" s="397"/>
      <c r="N88" s="397"/>
      <c r="O88" s="397"/>
      <c r="P88" s="397"/>
      <c r="R88" s="16" t="str">
        <f t="shared" si="8"/>
        <v>2023Incurred ClaimsAllTiered</v>
      </c>
    </row>
    <row r="89" spans="1:18" x14ac:dyDescent="0.25">
      <c r="A89" s="65" t="s">
        <v>97</v>
      </c>
      <c r="B89" s="66">
        <v>2021</v>
      </c>
      <c r="C89" s="67" t="s">
        <v>190</v>
      </c>
      <c r="D89" s="66" t="s">
        <v>92</v>
      </c>
      <c r="E89" s="106" t="s">
        <v>106</v>
      </c>
      <c r="F89" s="99" t="s">
        <v>146</v>
      </c>
      <c r="G89" s="41">
        <f t="array" ref="G89">IFERROR(G90/SUM(IF(H89:P89&lt;&gt;0,H90:P90/H89:P89,0)),0)</f>
        <v>0</v>
      </c>
      <c r="H89" s="395"/>
      <c r="I89" s="395"/>
      <c r="J89" s="395"/>
      <c r="K89" s="396"/>
      <c r="L89" s="396"/>
      <c r="M89" s="396"/>
      <c r="N89" s="396"/>
      <c r="O89" s="396"/>
      <c r="P89" s="396"/>
      <c r="R89" s="16" t="str">
        <f t="shared" si="8"/>
        <v>2021Benefits Not Carved Out (%)AllLimited</v>
      </c>
    </row>
    <row r="90" spans="1:18" x14ac:dyDescent="0.25">
      <c r="A90" s="40" t="s">
        <v>97</v>
      </c>
      <c r="B90" s="27">
        <v>2021</v>
      </c>
      <c r="C90" s="28" t="s">
        <v>108</v>
      </c>
      <c r="D90" s="27" t="s">
        <v>92</v>
      </c>
      <c r="E90" s="34" t="s">
        <v>106</v>
      </c>
      <c r="F90" s="30" t="s">
        <v>146</v>
      </c>
      <c r="G90" s="81">
        <f>SUM(H90:P90)</f>
        <v>0</v>
      </c>
      <c r="H90" s="78"/>
      <c r="I90" s="78"/>
      <c r="J90" s="78"/>
      <c r="K90" s="94"/>
      <c r="L90" s="94"/>
      <c r="M90" s="94"/>
      <c r="N90" s="94"/>
      <c r="O90" s="94"/>
      <c r="P90" s="94"/>
      <c r="R90" s="16" t="str">
        <f t="shared" si="8"/>
        <v>2021Allowed ClaimsAllLimited</v>
      </c>
    </row>
    <row r="91" spans="1:18" x14ac:dyDescent="0.25">
      <c r="A91" s="40" t="s">
        <v>97</v>
      </c>
      <c r="B91" s="27">
        <v>2021</v>
      </c>
      <c r="C91" s="28" t="s">
        <v>109</v>
      </c>
      <c r="D91" s="27" t="s">
        <v>92</v>
      </c>
      <c r="E91" s="34" t="s">
        <v>106</v>
      </c>
      <c r="F91" s="30" t="s">
        <v>146</v>
      </c>
      <c r="G91" s="107">
        <f>SUM(H91:P91)</f>
        <v>0</v>
      </c>
      <c r="H91" s="88"/>
      <c r="I91" s="88"/>
      <c r="J91" s="88"/>
      <c r="K91" s="397"/>
      <c r="L91" s="397"/>
      <c r="M91" s="397"/>
      <c r="N91" s="397"/>
      <c r="O91" s="397"/>
      <c r="P91" s="397"/>
      <c r="R91" s="16" t="str">
        <f t="shared" si="8"/>
        <v>2021Incurred ClaimsAllLimited</v>
      </c>
    </row>
    <row r="92" spans="1:18" x14ac:dyDescent="0.25">
      <c r="A92" s="65" t="s">
        <v>97</v>
      </c>
      <c r="B92" s="66">
        <v>2022</v>
      </c>
      <c r="C92" s="67" t="s">
        <v>190</v>
      </c>
      <c r="D92" s="66" t="s">
        <v>92</v>
      </c>
      <c r="E92" s="106" t="s">
        <v>106</v>
      </c>
      <c r="F92" s="99" t="s">
        <v>146</v>
      </c>
      <c r="G92" s="41">
        <f t="array" ref="G92">IFERROR(G93/SUM(IF(H92:P92&lt;&gt;0,H93:P93/H92:P92,0)),0)</f>
        <v>0</v>
      </c>
      <c r="H92" s="395"/>
      <c r="I92" s="395"/>
      <c r="J92" s="395"/>
      <c r="K92" s="396"/>
      <c r="L92" s="396"/>
      <c r="M92" s="396"/>
      <c r="N92" s="396"/>
      <c r="O92" s="396"/>
      <c r="P92" s="396"/>
      <c r="R92" s="16" t="str">
        <f t="shared" si="8"/>
        <v>2022Benefits Not Carved Out (%)AllLimited</v>
      </c>
    </row>
    <row r="93" spans="1:18" x14ac:dyDescent="0.25">
      <c r="A93" s="40" t="s">
        <v>97</v>
      </c>
      <c r="B93" s="27">
        <v>2022</v>
      </c>
      <c r="C93" s="28" t="s">
        <v>108</v>
      </c>
      <c r="D93" s="27" t="s">
        <v>92</v>
      </c>
      <c r="E93" s="34" t="s">
        <v>106</v>
      </c>
      <c r="F93" s="30" t="s">
        <v>146</v>
      </c>
      <c r="G93" s="81">
        <f>SUM(H93:P93)</f>
        <v>0</v>
      </c>
      <c r="H93" s="78"/>
      <c r="I93" s="78"/>
      <c r="J93" s="78"/>
      <c r="K93" s="94"/>
      <c r="L93" s="94"/>
      <c r="M93" s="94"/>
      <c r="N93" s="94"/>
      <c r="O93" s="94"/>
      <c r="P93" s="94"/>
      <c r="R93" s="16" t="str">
        <f t="shared" si="8"/>
        <v>2022Allowed ClaimsAllLimited</v>
      </c>
    </row>
    <row r="94" spans="1:18" x14ac:dyDescent="0.25">
      <c r="A94" s="40" t="s">
        <v>97</v>
      </c>
      <c r="B94" s="27">
        <v>2022</v>
      </c>
      <c r="C94" s="28" t="s">
        <v>109</v>
      </c>
      <c r="D94" s="27" t="s">
        <v>92</v>
      </c>
      <c r="E94" s="34" t="s">
        <v>106</v>
      </c>
      <c r="F94" s="30" t="s">
        <v>146</v>
      </c>
      <c r="G94" s="107">
        <f>SUM(H94:P94)</f>
        <v>0</v>
      </c>
      <c r="H94" s="88"/>
      <c r="I94" s="88"/>
      <c r="J94" s="88"/>
      <c r="K94" s="397"/>
      <c r="L94" s="397"/>
      <c r="M94" s="397"/>
      <c r="N94" s="397"/>
      <c r="O94" s="397"/>
      <c r="P94" s="397"/>
      <c r="R94" s="16" t="str">
        <f t="shared" si="8"/>
        <v>2022Incurred ClaimsAllLimited</v>
      </c>
    </row>
    <row r="95" spans="1:18" x14ac:dyDescent="0.25">
      <c r="A95" s="65" t="s">
        <v>97</v>
      </c>
      <c r="B95" s="66">
        <v>2023</v>
      </c>
      <c r="C95" s="67" t="s">
        <v>190</v>
      </c>
      <c r="D95" s="66" t="s">
        <v>92</v>
      </c>
      <c r="E95" s="106" t="s">
        <v>106</v>
      </c>
      <c r="F95" s="99" t="s">
        <v>146</v>
      </c>
      <c r="G95" s="41">
        <f t="array" ref="G95">IFERROR(G96/SUM(IF(H95:P95&lt;&gt;0,H96:P96/H95:P95,0)),0)</f>
        <v>0</v>
      </c>
      <c r="H95" s="398"/>
      <c r="I95" s="398"/>
      <c r="J95" s="398"/>
      <c r="K95" s="399"/>
      <c r="L95" s="399"/>
      <c r="M95" s="399"/>
      <c r="N95" s="399"/>
      <c r="O95" s="399"/>
      <c r="P95" s="399"/>
      <c r="R95" s="16" t="str">
        <f t="shared" si="8"/>
        <v>2023Benefits Not Carved Out (%)AllLimited</v>
      </c>
    </row>
    <row r="96" spans="1:18" x14ac:dyDescent="0.25">
      <c r="A96" s="40" t="s">
        <v>97</v>
      </c>
      <c r="B96" s="27">
        <v>2023</v>
      </c>
      <c r="C96" s="28" t="s">
        <v>108</v>
      </c>
      <c r="D96" s="27" t="s">
        <v>92</v>
      </c>
      <c r="E96" s="34" t="s">
        <v>106</v>
      </c>
      <c r="F96" s="30" t="s">
        <v>146</v>
      </c>
      <c r="G96" s="81">
        <f>SUM(H96:P96)</f>
        <v>0</v>
      </c>
      <c r="H96" s="78"/>
      <c r="I96" s="78"/>
      <c r="J96" s="78"/>
      <c r="K96" s="94"/>
      <c r="L96" s="94"/>
      <c r="M96" s="94"/>
      <c r="N96" s="94"/>
      <c r="O96" s="94"/>
      <c r="P96" s="94"/>
      <c r="R96" s="16" t="str">
        <f t="shared" si="8"/>
        <v>2023Allowed ClaimsAllLimited</v>
      </c>
    </row>
    <row r="97" spans="1:18" x14ac:dyDescent="0.25">
      <c r="A97" s="83" t="s">
        <v>97</v>
      </c>
      <c r="B97" s="84">
        <v>2023</v>
      </c>
      <c r="C97" s="85" t="s">
        <v>109</v>
      </c>
      <c r="D97" s="84" t="s">
        <v>92</v>
      </c>
      <c r="E97" s="108" t="s">
        <v>106</v>
      </c>
      <c r="F97" s="97" t="s">
        <v>146</v>
      </c>
      <c r="G97" s="107">
        <f>SUM(H97:P97)</f>
        <v>0</v>
      </c>
      <c r="H97" s="88"/>
      <c r="I97" s="88"/>
      <c r="J97" s="88"/>
      <c r="K97" s="397"/>
      <c r="L97" s="397"/>
      <c r="M97" s="397"/>
      <c r="N97" s="397"/>
      <c r="O97" s="397"/>
      <c r="P97" s="397"/>
      <c r="R97" s="16" t="str">
        <f t="shared" si="8"/>
        <v>2023Incurred ClaimsAllLimited</v>
      </c>
    </row>
  </sheetData>
  <sheetProtection algorithmName="SHA-512" hashValue="xOY/CxHXxK5VhFXXfOth11EK2NnZRs62tf9DH6yO924kBdpid0bF/1rQDld7luhzHpFlgTNSwfMcrmumkhwcaQ==" saltValue="33t281V6ZK7TEE7RdR9pcg==" spinCount="100000" sheet="1" formatColumns="0" formatRows="0"/>
  <mergeCells count="5">
    <mergeCell ref="L6:O6"/>
    <mergeCell ref="A4:B4"/>
    <mergeCell ref="C4:E4"/>
    <mergeCell ref="G6:G7"/>
    <mergeCell ref="H6:J6"/>
  </mergeCells>
  <pageMargins left="0.25" right="0.25" top="0.75" bottom="0.75" header="0.3" footer="0.3"/>
  <pageSetup paperSize="5"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3AF7-103A-496D-94A0-DE3B155D5857}">
  <sheetPr>
    <tabColor theme="0" tint="-0.499984740745262"/>
  </sheetPr>
  <dimension ref="A1:A2"/>
  <sheetViews>
    <sheetView zoomScale="80" zoomScaleNormal="80" workbookViewId="0"/>
  </sheetViews>
  <sheetFormatPr defaultRowHeight="15" x14ac:dyDescent="0.25"/>
  <sheetData>
    <row r="1" spans="1:1" ht="18.75" x14ac:dyDescent="0.3">
      <c r="A1" s="130" t="s">
        <v>200</v>
      </c>
    </row>
    <row r="2" spans="1:1" x14ac:dyDescent="0.25">
      <c r="A2" t="s">
        <v>185</v>
      </c>
    </row>
  </sheetData>
  <sheetProtection algorithmName="SHA-512" hashValue="FPg7pH0jZWxi334kmI0Ebu4ViPwDHo0mNpPPDyJDGPQwm7HG8ViCBo3rsjfRUVvXQTNOc8u86PsjSA/YelYNRg==" saltValue="T+Sot27pKNk6WfCSyMBIR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4" tint="0.59999389629810485"/>
  </sheetPr>
  <dimension ref="A1:O36"/>
  <sheetViews>
    <sheetView zoomScale="80" zoomScaleNormal="80" workbookViewId="0"/>
  </sheetViews>
  <sheetFormatPr defaultColWidth="9.140625" defaultRowHeight="15" x14ac:dyDescent="0.25"/>
  <cols>
    <col min="1" max="1" width="38.140625" style="56" customWidth="1"/>
    <col min="2" max="2" width="54.42578125" style="56" customWidth="1"/>
    <col min="3" max="3" width="134" style="56" customWidth="1"/>
    <col min="4" max="16384" width="9.140625" style="56"/>
  </cols>
  <sheetData>
    <row r="1" spans="1:15" customFormat="1" ht="18.75" x14ac:dyDescent="0.3">
      <c r="A1" s="46" t="s">
        <v>201</v>
      </c>
      <c r="C1" s="47"/>
    </row>
    <row r="2" spans="1:15" customFormat="1" ht="15.75" x14ac:dyDescent="0.25">
      <c r="A2" s="48" t="s">
        <v>51</v>
      </c>
    </row>
    <row r="3" spans="1:15" customFormat="1" ht="15.75" x14ac:dyDescent="0.25">
      <c r="A3" s="49" t="s">
        <v>241</v>
      </c>
    </row>
    <row r="4" spans="1:15" s="12" customFormat="1" ht="15.75" x14ac:dyDescent="0.25">
      <c r="A4" s="50" t="s">
        <v>55</v>
      </c>
      <c r="B4" s="51" t="str">
        <f>A!C5</f>
        <v>[Input Required]</v>
      </c>
      <c r="D4" s="52"/>
      <c r="E4" s="52"/>
      <c r="F4" s="45"/>
      <c r="H4" s="45"/>
    </row>
    <row r="5" spans="1:15" customFormat="1" ht="15.75" x14ac:dyDescent="0.25">
      <c r="A5" s="49"/>
    </row>
    <row r="6" spans="1:15" customFormat="1" ht="55.5" customHeight="1" x14ac:dyDescent="0.25">
      <c r="A6" s="505" t="s">
        <v>202</v>
      </c>
      <c r="B6" s="505"/>
      <c r="C6" s="505"/>
      <c r="D6" s="53"/>
      <c r="E6" s="53"/>
      <c r="F6" s="53"/>
      <c r="G6" s="53"/>
      <c r="H6" s="53"/>
      <c r="I6" s="53"/>
      <c r="J6" s="53"/>
      <c r="K6" s="53"/>
      <c r="L6" s="53"/>
      <c r="M6" s="53"/>
      <c r="N6" s="53"/>
      <c r="O6" s="53"/>
    </row>
    <row r="7" spans="1:15" s="54" customFormat="1" ht="15.75" x14ac:dyDescent="0.25">
      <c r="A7" s="48"/>
    </row>
    <row r="8" spans="1:15" ht="15.75" x14ac:dyDescent="0.25">
      <c r="A8" s="55" t="s">
        <v>244</v>
      </c>
      <c r="B8" s="54"/>
      <c r="C8" s="54"/>
    </row>
    <row r="9" spans="1:15" ht="15.75" x14ac:dyDescent="0.25">
      <c r="A9" s="57" t="s">
        <v>83</v>
      </c>
      <c r="B9" s="58" t="s">
        <v>203</v>
      </c>
      <c r="C9" s="58" t="s">
        <v>204</v>
      </c>
    </row>
    <row r="10" spans="1:15" ht="15.75" x14ac:dyDescent="0.25">
      <c r="A10" s="59"/>
      <c r="B10" s="60"/>
      <c r="C10" s="60"/>
    </row>
    <row r="11" spans="1:15" ht="15.75" x14ac:dyDescent="0.25">
      <c r="A11" s="59"/>
      <c r="B11" s="60"/>
      <c r="C11" s="60"/>
    </row>
    <row r="12" spans="1:15" ht="15.75" x14ac:dyDescent="0.25">
      <c r="A12" s="59"/>
      <c r="B12" s="60"/>
      <c r="C12" s="60"/>
    </row>
    <row r="13" spans="1:15" ht="15.75" x14ac:dyDescent="0.25">
      <c r="A13" s="61"/>
      <c r="B13" s="62"/>
      <c r="C13" s="62"/>
    </row>
    <row r="14" spans="1:15" s="54" customFormat="1" ht="15.75" x14ac:dyDescent="0.25">
      <c r="A14" s="55" t="s">
        <v>245</v>
      </c>
    </row>
    <row r="15" spans="1:15" s="54" customFormat="1" ht="15.75" x14ac:dyDescent="0.25">
      <c r="A15" s="57" t="s">
        <v>83</v>
      </c>
      <c r="B15" s="58" t="s">
        <v>203</v>
      </c>
      <c r="C15" s="58" t="s">
        <v>204</v>
      </c>
    </row>
    <row r="16" spans="1:15" s="54" customFormat="1" ht="15.75" x14ac:dyDescent="0.25">
      <c r="A16" s="59"/>
      <c r="B16" s="60"/>
      <c r="C16" s="60"/>
    </row>
    <row r="17" spans="1:3" s="54" customFormat="1" ht="15.75" x14ac:dyDescent="0.25">
      <c r="A17" s="59"/>
      <c r="B17" s="60"/>
      <c r="C17" s="60"/>
    </row>
    <row r="18" spans="1:3" s="54" customFormat="1" ht="15.75" x14ac:dyDescent="0.25">
      <c r="A18" s="59"/>
      <c r="B18" s="60"/>
      <c r="C18" s="60"/>
    </row>
    <row r="19" spans="1:3" s="54" customFormat="1" ht="15.75" x14ac:dyDescent="0.25">
      <c r="A19" s="48"/>
    </row>
    <row r="20" spans="1:3" s="54" customFormat="1" ht="15.75" x14ac:dyDescent="0.25">
      <c r="A20" s="55" t="s">
        <v>246</v>
      </c>
    </row>
    <row r="21" spans="1:3" s="54" customFormat="1" ht="15.75" x14ac:dyDescent="0.25">
      <c r="A21" s="57" t="s">
        <v>83</v>
      </c>
      <c r="B21" s="58" t="s">
        <v>203</v>
      </c>
      <c r="C21" s="58" t="s">
        <v>204</v>
      </c>
    </row>
    <row r="22" spans="1:3" s="54" customFormat="1" ht="15.75" x14ac:dyDescent="0.25">
      <c r="A22" s="59"/>
      <c r="B22" s="60"/>
      <c r="C22" s="60"/>
    </row>
    <row r="23" spans="1:3" s="54" customFormat="1" ht="15.75" x14ac:dyDescent="0.25">
      <c r="A23" s="59"/>
      <c r="B23" s="60"/>
      <c r="C23" s="60"/>
    </row>
    <row r="24" spans="1:3" s="54" customFormat="1" ht="15.75" x14ac:dyDescent="0.25">
      <c r="A24" s="59"/>
      <c r="B24" s="60"/>
      <c r="C24" s="60"/>
    </row>
    <row r="25" spans="1:3" s="54" customFormat="1" ht="15.75" x14ac:dyDescent="0.25">
      <c r="A25" s="61"/>
      <c r="B25" s="62"/>
      <c r="C25" s="62"/>
    </row>
    <row r="26" spans="1:3" s="54" customFormat="1" ht="15.75" x14ac:dyDescent="0.25">
      <c r="A26" s="55" t="s">
        <v>247</v>
      </c>
    </row>
    <row r="27" spans="1:3" s="54" customFormat="1" ht="15.75" x14ac:dyDescent="0.25">
      <c r="A27" s="57" t="s">
        <v>83</v>
      </c>
      <c r="B27" s="58" t="s">
        <v>203</v>
      </c>
      <c r="C27" s="58" t="s">
        <v>204</v>
      </c>
    </row>
    <row r="28" spans="1:3" s="54" customFormat="1" ht="15.75" x14ac:dyDescent="0.25">
      <c r="A28" s="59"/>
      <c r="B28" s="60"/>
      <c r="C28" s="60"/>
    </row>
    <row r="29" spans="1:3" s="54" customFormat="1" ht="15.75" x14ac:dyDescent="0.25">
      <c r="A29" s="59"/>
      <c r="B29" s="60"/>
      <c r="C29" s="60"/>
    </row>
    <row r="30" spans="1:3" s="54" customFormat="1" ht="15.75" x14ac:dyDescent="0.25">
      <c r="A30" s="59"/>
      <c r="B30" s="60"/>
      <c r="C30" s="60"/>
    </row>
    <row r="31" spans="1:3" customFormat="1" ht="15.75" x14ac:dyDescent="0.25">
      <c r="A31" s="48"/>
      <c r="B31" s="54"/>
      <c r="C31" s="54"/>
    </row>
    <row r="32" spans="1:3" ht="15.75" x14ac:dyDescent="0.25">
      <c r="A32" s="405" t="s">
        <v>248</v>
      </c>
    </row>
    <row r="33" spans="1:3" ht="15.75" x14ac:dyDescent="0.25">
      <c r="A33" s="404" t="s">
        <v>215</v>
      </c>
      <c r="B33" s="402"/>
      <c r="C33" s="403"/>
    </row>
    <row r="34" spans="1:3" x14ac:dyDescent="0.25">
      <c r="A34" s="406"/>
      <c r="B34" s="407"/>
      <c r="C34" s="408"/>
    </row>
    <row r="35" spans="1:3" x14ac:dyDescent="0.25">
      <c r="A35" s="409"/>
      <c r="B35" s="362"/>
      <c r="C35" s="410"/>
    </row>
    <row r="36" spans="1:3" ht="15.75" x14ac:dyDescent="0.25">
      <c r="A36" s="411"/>
      <c r="B36" s="412"/>
      <c r="C36" s="413"/>
    </row>
  </sheetData>
  <sheetProtection formatCells="0" formatColumns="0" formatRows="0" insertRows="0"/>
  <mergeCells count="1">
    <mergeCell ref="A6:C6"/>
  </mergeCells>
  <pageMargins left="0.7" right="0.7" top="0.75" bottom="0.75" header="0.3" footer="0.3"/>
  <pageSetup scale="4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140625" style="36" hidden="1" customWidth="1"/>
    <col min="7" max="7" width="6.570312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130" t="s">
        <v>205</v>
      </c>
      <c r="D1" s="47"/>
    </row>
    <row r="2" spans="1:18" customFormat="1" x14ac:dyDescent="0.25"/>
    <row r="3" spans="1:18" customFormat="1" x14ac:dyDescent="0.25">
      <c r="A3" t="s">
        <v>206</v>
      </c>
    </row>
    <row r="4" spans="1:18" x14ac:dyDescent="0.25">
      <c r="A4" s="319" t="s">
        <v>207</v>
      </c>
      <c r="B4"/>
      <c r="C4" s="320"/>
      <c r="D4" s="320"/>
      <c r="E4" s="320"/>
      <c r="H4" s="36"/>
      <c r="R4" s="15"/>
    </row>
    <row r="5" spans="1:18" x14ac:dyDescent="0.25">
      <c r="A5" t="s">
        <v>208</v>
      </c>
      <c r="G5" s="36"/>
      <c r="R5" s="15"/>
    </row>
    <row r="6" spans="1:18" ht="45" x14ac:dyDescent="0.25">
      <c r="A6" s="15"/>
      <c r="C6" s="15"/>
      <c r="D6" s="15"/>
      <c r="E6" s="15"/>
      <c r="F6" s="17"/>
      <c r="G6" s="492"/>
      <c r="H6" s="494" t="s">
        <v>115</v>
      </c>
      <c r="I6" s="495"/>
      <c r="J6" s="496"/>
      <c r="K6" s="18" t="s">
        <v>116</v>
      </c>
      <c r="L6" s="488" t="s">
        <v>117</v>
      </c>
      <c r="M6" s="488"/>
      <c r="N6" s="488"/>
      <c r="O6" s="488"/>
      <c r="P6" s="19" t="s">
        <v>118</v>
      </c>
    </row>
    <row r="7" spans="1:18" ht="45" customHeight="1" x14ac:dyDescent="0.25">
      <c r="A7" s="159" t="s">
        <v>82</v>
      </c>
      <c r="B7" s="159" t="s">
        <v>83</v>
      </c>
      <c r="C7" s="321" t="s">
        <v>187</v>
      </c>
      <c r="D7" s="160" t="s">
        <v>84</v>
      </c>
      <c r="E7" s="160" t="s">
        <v>85</v>
      </c>
      <c r="F7" s="37"/>
      <c r="G7" s="493"/>
      <c r="H7" s="18" t="s">
        <v>120</v>
      </c>
      <c r="I7" s="38" t="s">
        <v>121</v>
      </c>
      <c r="J7" s="18" t="s">
        <v>122</v>
      </c>
      <c r="K7" s="18" t="s">
        <v>116</v>
      </c>
      <c r="L7" s="18" t="s">
        <v>123</v>
      </c>
      <c r="M7" s="39" t="s">
        <v>124</v>
      </c>
      <c r="N7" s="39" t="s">
        <v>125</v>
      </c>
      <c r="O7" s="39" t="s">
        <v>126</v>
      </c>
      <c r="P7" s="18" t="s">
        <v>127</v>
      </c>
    </row>
    <row r="8" spans="1:18" x14ac:dyDescent="0.25">
      <c r="A8" s="40" t="s">
        <v>91</v>
      </c>
      <c r="B8" s="27">
        <v>2021</v>
      </c>
      <c r="C8" s="28" t="s">
        <v>209</v>
      </c>
      <c r="D8" s="29" t="s">
        <v>100</v>
      </c>
      <c r="E8" s="27" t="s">
        <v>92</v>
      </c>
      <c r="F8" s="30"/>
      <c r="G8" s="41"/>
      <c r="H8" s="326">
        <f>IF(OR(AND('E1'!H41&gt;0,ABS('E1'!H40)&lt;0.01),'E1'!H40&gt;A!$O$6,AND('E1'!H40&gt;0,'E1'!H40&lt;A!$O$7)),1,0)</f>
        <v>0</v>
      </c>
      <c r="I8" s="326">
        <f>IF(OR(AND('E1'!I41&gt;0,ABS('E1'!I40)&lt;0.01),'E1'!I40&gt;A!$O$6,AND('E1'!I40&gt;0,'E1'!I40&lt;A!$O$7)),1,0)</f>
        <v>0</v>
      </c>
      <c r="J8" s="326">
        <f>IF(OR(AND('E1'!J41&gt;0,ABS('E1'!J40)&lt;0.01),'E1'!J40&gt;A!$O$6,AND('E1'!J40&gt;0,'E1'!J40&lt;A!$O$7)),1,0)</f>
        <v>0</v>
      </c>
      <c r="K8" s="326">
        <f>IF(OR(AND('E1'!K41&gt;0,ABS('E1'!K40)&lt;0.01),'E1'!K40&gt;A!$O$6,AND('E1'!K40&gt;0,'E1'!K40&lt;A!$O$7)),1,0)</f>
        <v>0</v>
      </c>
      <c r="L8" s="326">
        <f>IF(OR(AND('E1'!L41&gt;0,ABS('E1'!L40)&lt;0.01),'E1'!L40&gt;A!$O$6,AND('E1'!L40&gt;0,'E1'!L40&lt;A!$O$7)),1,0)</f>
        <v>0</v>
      </c>
      <c r="M8" s="326">
        <f>IF(OR(AND('E1'!M41&gt;0,ABS('E1'!M40)&lt;0.01),'E1'!M40&gt;A!$O$6,AND('E1'!M40&gt;0,'E1'!M40&lt;A!$O$7)),1,0)</f>
        <v>0</v>
      </c>
      <c r="N8" s="326">
        <f>IF(OR(AND('E1'!N41&gt;0,ABS('E1'!N40)&lt;0.01),'E1'!N40&gt;A!$O$6,AND('E1'!N40&gt;0,'E1'!N40&lt;A!$O$7)),1,0)</f>
        <v>0</v>
      </c>
      <c r="O8" s="326">
        <f>IF(OR(AND('E1'!O41&gt;0,ABS('E1'!O40)&lt;0.01),'E1'!O40&gt;A!$O$6,AND('E1'!O40&gt;0,'E1'!O40&lt;A!$O$7)),1,0)</f>
        <v>0</v>
      </c>
      <c r="P8" s="327">
        <f>IF(OR(AND('E1'!P41&gt;0,ABS('E1'!P40)&lt;0.01),'E1'!P40&gt;A!$O$6,AND('E1'!P40&gt;0,'E1'!P40&lt;A!$O$7)),1,0)</f>
        <v>0</v>
      </c>
      <c r="R8" s="16" t="str">
        <f t="shared" ref="R8:R11" si="0">B8&amp;C8&amp;D8&amp;E8</f>
        <v>2021Benefits Not Carved Out CheckHMOAll</v>
      </c>
    </row>
    <row r="9" spans="1:18" x14ac:dyDescent="0.25">
      <c r="A9" s="40" t="s">
        <v>91</v>
      </c>
      <c r="B9" s="27">
        <v>2022</v>
      </c>
      <c r="C9" s="28" t="s">
        <v>209</v>
      </c>
      <c r="D9" s="29" t="s">
        <v>100</v>
      </c>
      <c r="E9" s="27" t="s">
        <v>92</v>
      </c>
      <c r="F9" s="30"/>
      <c r="G9" s="41"/>
      <c r="H9" s="328">
        <f>IF(OR(AND('E1'!H51&gt;0,ABS('E1'!H50)&lt;0.01),'E1'!H50&gt;A!$O$6,AND('E1'!H50&gt;0,'E1'!H50&lt;A!$O$7)),1,0)</f>
        <v>0</v>
      </c>
      <c r="I9" s="328">
        <f>IF(OR(AND('E1'!I51&gt;0,ABS('E1'!I50)&lt;0.01),'E1'!I50&gt;A!$O$6,AND('E1'!I50&gt;0,'E1'!I50&lt;A!$O$7)),1,0)</f>
        <v>0</v>
      </c>
      <c r="J9" s="328">
        <f>IF(OR(AND('E1'!J51&gt;0,ABS('E1'!J50)&lt;0.01),'E1'!J50&gt;A!$O$6,AND('E1'!J50&gt;0,'E1'!J50&lt;A!$O$7)),1,0)</f>
        <v>0</v>
      </c>
      <c r="K9" s="328">
        <f>IF(OR(AND('E1'!K51&gt;0,ABS('E1'!K50)&lt;0.01),'E1'!K50&gt;A!$O$6,AND('E1'!K50&gt;0,'E1'!K50&lt;A!$O$7)),1,0)</f>
        <v>0</v>
      </c>
      <c r="L9" s="328">
        <f>IF(OR(AND('E1'!L51&gt;0,ABS('E1'!L50)&lt;0.01),'E1'!L50&gt;A!$O$6,AND('E1'!L50&gt;0,'E1'!L50&lt;A!$O$7)),1,0)</f>
        <v>0</v>
      </c>
      <c r="M9" s="328">
        <f>IF(OR(AND('E1'!M51&gt;0,ABS('E1'!M50)&lt;0.01),'E1'!M50&gt;A!$O$6,AND('E1'!M50&gt;0,'E1'!M50&lt;A!$O$7)),1,0)</f>
        <v>0</v>
      </c>
      <c r="N9" s="328">
        <f>IF(OR(AND('E1'!N51&gt;0,ABS('E1'!N50)&lt;0.01),'E1'!N50&gt;A!$O$6,AND('E1'!N50&gt;0,'E1'!N50&lt;A!$O$7)),1,0)</f>
        <v>0</v>
      </c>
      <c r="O9" s="328">
        <f>IF(OR(AND('E1'!O51&gt;0,ABS('E1'!O50)&lt;0.01),'E1'!O50&gt;A!$O$6,AND('E1'!O50&gt;0,'E1'!O50&lt;A!$O$7)),1,0)</f>
        <v>0</v>
      </c>
      <c r="P9" s="329">
        <f>IF(OR(AND('E1'!P51&gt;0,ABS('E1'!P50)&lt;0.01),'E1'!P50&gt;A!$O$6,AND('E1'!P50&gt;0,'E1'!P50&lt;A!$O$7)),1,0)</f>
        <v>0</v>
      </c>
      <c r="R9" s="16" t="str">
        <f t="shared" si="0"/>
        <v>2022Benefits Not Carved Out CheckHMOAll</v>
      </c>
    </row>
    <row r="10" spans="1:18" x14ac:dyDescent="0.25">
      <c r="A10" s="40" t="s">
        <v>91</v>
      </c>
      <c r="B10" s="27">
        <v>2023</v>
      </c>
      <c r="C10" s="28" t="s">
        <v>209</v>
      </c>
      <c r="D10" s="29" t="s">
        <v>100</v>
      </c>
      <c r="E10" s="27" t="s">
        <v>92</v>
      </c>
      <c r="F10" s="30"/>
      <c r="G10" s="41"/>
      <c r="H10" s="328">
        <f>IF(OR(AND('E1'!H61&gt;0,ABS('E1'!H60)&lt;0.01),'E1'!H60&gt;A!$O$6,AND('E1'!H60&gt;0,'E1'!H60&lt;A!$O$7)),1,0)</f>
        <v>0</v>
      </c>
      <c r="I10" s="328">
        <f>IF(OR(AND('E1'!I61&gt;0,ABS('E1'!I60)&lt;0.01),'E1'!I60&gt;A!$O$6,AND('E1'!I60&gt;0,'E1'!I60&lt;A!$O$7)),1,0)</f>
        <v>0</v>
      </c>
      <c r="J10" s="328">
        <f>IF(OR(AND('E1'!J61&gt;0,ABS('E1'!J60)&lt;0.01),'E1'!J60&gt;A!$O$6,AND('E1'!J60&gt;0,'E1'!J60&lt;A!$O$7)),1,0)</f>
        <v>0</v>
      </c>
      <c r="K10" s="328">
        <f>IF(OR(AND('E1'!K61&gt;0,ABS('E1'!K60)&lt;0.01),'E1'!K60&gt;A!$O$6,AND('E1'!K60&gt;0,'E1'!K60&lt;A!$O$7)),1,0)</f>
        <v>0</v>
      </c>
      <c r="L10" s="328">
        <f>IF(OR(AND('E1'!L61&gt;0,ABS('E1'!L60)&lt;0.01),'E1'!L60&gt;A!$O$6,AND('E1'!L60&gt;0,'E1'!L60&lt;A!$O$7)),1,0)</f>
        <v>0</v>
      </c>
      <c r="M10" s="328">
        <f>IF(OR(AND('E1'!M61&gt;0,ABS('E1'!M60)&lt;0.01),'E1'!M60&gt;A!$O$6,AND('E1'!M60&gt;0,'E1'!M60&lt;A!$O$7)),1,0)</f>
        <v>0</v>
      </c>
      <c r="N10" s="328">
        <f>IF(OR(AND('E1'!N61&gt;0,ABS('E1'!N60)&lt;0.01),'E1'!N60&gt;A!$O$6,AND('E1'!N60&gt;0,'E1'!N60&lt;A!$O$7)),1,0)</f>
        <v>0</v>
      </c>
      <c r="O10" s="328">
        <f>IF(OR(AND('E1'!O61&gt;0,ABS('E1'!O60)&lt;0.01),'E1'!O60&gt;A!$O$6,AND('E1'!O60&gt;0,'E1'!O60&lt;A!$O$7)),1,0)</f>
        <v>0</v>
      </c>
      <c r="P10" s="329">
        <f>IF(OR(AND('E1'!P61&gt;0,ABS('E1'!P60)&lt;0.01),'E1'!P60&gt;A!$O$6,AND('E1'!P60&gt;0,'E1'!P60&lt;A!$O$7)),1,0)</f>
        <v>0</v>
      </c>
      <c r="R10" s="16" t="str">
        <f t="shared" si="0"/>
        <v>2023Benefits Not Carved Out CheckHMOAll</v>
      </c>
    </row>
    <row r="11" spans="1:18" x14ac:dyDescent="0.25">
      <c r="A11" s="40" t="s">
        <v>91</v>
      </c>
      <c r="B11" s="27">
        <v>2021</v>
      </c>
      <c r="C11" s="28" t="s">
        <v>209</v>
      </c>
      <c r="D11" s="29" t="s">
        <v>101</v>
      </c>
      <c r="E11" s="27" t="s">
        <v>92</v>
      </c>
      <c r="F11" s="30"/>
      <c r="G11" s="41"/>
      <c r="H11" s="328">
        <f>IF(OR(AND('E1'!H71&gt;0,ABS('E1'!H70)&lt;0.01),'E1'!H70&gt;A!$O$6,AND('E1'!H70&gt;0,'E1'!H70&lt;A!$O$7)),1,0)</f>
        <v>0</v>
      </c>
      <c r="I11" s="328">
        <f>IF(OR(AND('E1'!I71&gt;0,ABS('E1'!I70)&lt;0.01),'E1'!I70&gt;A!$O$6,AND('E1'!I70&gt;0,'E1'!I70&lt;A!$O$7)),1,0)</f>
        <v>0</v>
      </c>
      <c r="J11" s="328">
        <f>IF(OR(AND('E1'!J71&gt;0,ABS('E1'!J70)&lt;0.01),'E1'!J70&gt;A!$O$6,AND('E1'!J70&gt;0,'E1'!J70&lt;A!$O$7)),1,0)</f>
        <v>0</v>
      </c>
      <c r="K11" s="328">
        <f>IF(OR(AND('E1'!K71&gt;0,ABS('E1'!K70)&lt;0.01),'E1'!K70&gt;A!$O$6,AND('E1'!K70&gt;0,'E1'!K70&lt;A!$O$7)),1,0)</f>
        <v>0</v>
      </c>
      <c r="L11" s="328">
        <f>IF(OR(AND('E1'!L71&gt;0,ABS('E1'!L70)&lt;0.01),'E1'!L70&gt;A!$O$6,AND('E1'!L70&gt;0,'E1'!L70&lt;A!$O$7)),1,0)</f>
        <v>0</v>
      </c>
      <c r="M11" s="328">
        <f>IF(OR(AND('E1'!M71&gt;0,ABS('E1'!M70)&lt;0.01),'E1'!M70&gt;A!$O$6,AND('E1'!M70&gt;0,'E1'!M70&lt;A!$O$7)),1,0)</f>
        <v>0</v>
      </c>
      <c r="N11" s="328">
        <f>IF(OR(AND('E1'!N71&gt;0,ABS('E1'!N70)&lt;0.01),'E1'!N70&gt;A!$O$6,AND('E1'!N70&gt;0,'E1'!N70&lt;A!$O$7)),1,0)</f>
        <v>0</v>
      </c>
      <c r="O11" s="328">
        <f>IF(OR(AND('E1'!O71&gt;0,ABS('E1'!O70)&lt;0.01),'E1'!O70&gt;A!$O$6,AND('E1'!O70&gt;0,'E1'!O70&lt;A!$O$7)),1,0)</f>
        <v>0</v>
      </c>
      <c r="P11" s="329">
        <f>IF(OR(AND('E1'!P71&gt;0,ABS('E1'!P70)&lt;0.01),'E1'!P70&gt;A!$O$6,AND('E1'!P70&gt;0,'E1'!P70&lt;A!$O$7)),1,0)</f>
        <v>0</v>
      </c>
      <c r="R11" s="16" t="str">
        <f t="shared" si="0"/>
        <v>2021Benefits Not Carved Out CheckPPOAll</v>
      </c>
    </row>
    <row r="12" spans="1:18" x14ac:dyDescent="0.25">
      <c r="A12" s="40" t="s">
        <v>91</v>
      </c>
      <c r="B12" s="27">
        <v>2022</v>
      </c>
      <c r="C12" s="28" t="s">
        <v>209</v>
      </c>
      <c r="D12" s="29" t="s">
        <v>101</v>
      </c>
      <c r="E12" s="27" t="s">
        <v>92</v>
      </c>
      <c r="F12" s="30"/>
      <c r="G12" s="41"/>
      <c r="H12" s="328">
        <f>IF(OR(AND('E1'!H81&gt;0,ABS('E1'!H80)&lt;0.01),'E1'!H80&gt;A!$O$6,AND('E1'!H80&gt;0,'E1'!H80&lt;A!$O$7)),1,0)</f>
        <v>0</v>
      </c>
      <c r="I12" s="328">
        <f>IF(OR(AND('E1'!I81&gt;0,ABS('E1'!I80)&lt;0.01),'E1'!I80&gt;A!$O$6,AND('E1'!I80&gt;0,'E1'!I80&lt;A!$O$7)),1,0)</f>
        <v>0</v>
      </c>
      <c r="J12" s="328">
        <f>IF(OR(AND('E1'!J81&gt;0,ABS('E1'!J80)&lt;0.01),'E1'!J80&gt;A!$O$6,AND('E1'!J80&gt;0,'E1'!J80&lt;A!$O$7)),1,0)</f>
        <v>0</v>
      </c>
      <c r="K12" s="328">
        <f>IF(OR(AND('E1'!K81&gt;0,ABS('E1'!K80)&lt;0.01),'E1'!K80&gt;A!$O$6,AND('E1'!K80&gt;0,'E1'!K80&lt;A!$O$7)),1,0)</f>
        <v>0</v>
      </c>
      <c r="L12" s="328">
        <f>IF(OR(AND('E1'!L81&gt;0,ABS('E1'!L80)&lt;0.01),'E1'!L80&gt;A!$O$6,AND('E1'!L80&gt;0,'E1'!L80&lt;A!$O$7)),1,0)</f>
        <v>0</v>
      </c>
      <c r="M12" s="328">
        <f>IF(OR(AND('E1'!M81&gt;0,ABS('E1'!M80)&lt;0.01),'E1'!M80&gt;A!$O$6,AND('E1'!M80&gt;0,'E1'!M80&lt;A!$O$7)),1,0)</f>
        <v>0</v>
      </c>
      <c r="N12" s="328">
        <f>IF(OR(AND('E1'!N81&gt;0,ABS('E1'!N80)&lt;0.01),'E1'!N80&gt;A!$O$6,AND('E1'!N80&gt;0,'E1'!N80&lt;A!$O$7)),1,0)</f>
        <v>0</v>
      </c>
      <c r="O12" s="328">
        <f>IF(OR(AND('E1'!O81&gt;0,ABS('E1'!O80)&lt;0.01),'E1'!O80&gt;A!$O$6,AND('E1'!O80&gt;0,'E1'!O80&lt;A!$O$7)),1,0)</f>
        <v>0</v>
      </c>
      <c r="P12" s="329">
        <f>IF(OR(AND('E1'!P81&gt;0,ABS('E1'!P80)&lt;0.01),'E1'!P80&gt;A!$O$6,AND('E1'!P80&gt;0,'E1'!P80&lt;A!$O$7)),1,0)</f>
        <v>0</v>
      </c>
      <c r="R12" s="16" t="str">
        <f t="shared" ref="R12:R17" si="1">B12&amp;C12&amp;D12&amp;E12</f>
        <v>2022Benefits Not Carved Out CheckPPOAll</v>
      </c>
    </row>
    <row r="13" spans="1:18" x14ac:dyDescent="0.25">
      <c r="A13" s="40" t="s">
        <v>91</v>
      </c>
      <c r="B13" s="27">
        <v>2023</v>
      </c>
      <c r="C13" s="28" t="s">
        <v>209</v>
      </c>
      <c r="D13" s="29" t="s">
        <v>101</v>
      </c>
      <c r="E13" s="27" t="s">
        <v>92</v>
      </c>
      <c r="F13" s="30"/>
      <c r="G13" s="41"/>
      <c r="H13" s="328">
        <f>IF(OR(AND('E1'!H91&gt;0,ABS('E1'!H90)&lt;0.01),'E1'!H90&gt;A!$O$6,AND('E1'!H90&gt;0,'E1'!H90&lt;A!$O$7)),1,0)</f>
        <v>0</v>
      </c>
      <c r="I13" s="328">
        <f>IF(OR(AND('E1'!I91&gt;0,ABS('E1'!I90)&lt;0.01),'E1'!I90&gt;A!$O$6,AND('E1'!I90&gt;0,'E1'!I90&lt;A!$O$7)),1,0)</f>
        <v>0</v>
      </c>
      <c r="J13" s="328">
        <f>IF(OR(AND('E1'!J91&gt;0,ABS('E1'!J90)&lt;0.01),'E1'!J90&gt;A!$O$6,AND('E1'!J90&gt;0,'E1'!J90&lt;A!$O$7)),1,0)</f>
        <v>0</v>
      </c>
      <c r="K13" s="328">
        <f>IF(OR(AND('E1'!K91&gt;0,ABS('E1'!K90)&lt;0.01),'E1'!K90&gt;A!$O$6,AND('E1'!K90&gt;0,'E1'!K90&lt;A!$O$7)),1,0)</f>
        <v>0</v>
      </c>
      <c r="L13" s="328">
        <f>IF(OR(AND('E1'!L91&gt;0,ABS('E1'!L90)&lt;0.01),'E1'!L90&gt;A!$O$6,AND('E1'!L90&gt;0,'E1'!L90&lt;A!$O$7)),1,0)</f>
        <v>0</v>
      </c>
      <c r="M13" s="328">
        <f>IF(OR(AND('E1'!M91&gt;0,ABS('E1'!M90)&lt;0.01),'E1'!M90&gt;A!$O$6,AND('E1'!M90&gt;0,'E1'!M90&lt;A!$O$7)),1,0)</f>
        <v>0</v>
      </c>
      <c r="N13" s="328">
        <f>IF(OR(AND('E1'!N91&gt;0,ABS('E1'!N90)&lt;0.01),'E1'!N90&gt;A!$O$6,AND('E1'!N90&gt;0,'E1'!N90&lt;A!$O$7)),1,0)</f>
        <v>0</v>
      </c>
      <c r="O13" s="328">
        <f>IF(OR(AND('E1'!O91&gt;0,ABS('E1'!O90)&lt;0.01),'E1'!O90&gt;A!$O$6,AND('E1'!O90&gt;0,'E1'!O90&lt;A!$O$7)),1,0)</f>
        <v>0</v>
      </c>
      <c r="P13" s="329">
        <f>IF(OR(AND('E1'!P91&gt;0,ABS('E1'!P90)&lt;0.01),'E1'!P90&gt;A!$O$6,AND('E1'!P90&gt;0,'E1'!P90&lt;A!$O$7)),1,0)</f>
        <v>0</v>
      </c>
      <c r="R13" s="16" t="str">
        <f t="shared" si="1"/>
        <v>2023Benefits Not Carved Out CheckPPOAll</v>
      </c>
    </row>
    <row r="14" spans="1:18" x14ac:dyDescent="0.25">
      <c r="A14" s="40" t="s">
        <v>91</v>
      </c>
      <c r="B14" s="27">
        <v>2021</v>
      </c>
      <c r="C14" s="28" t="s">
        <v>209</v>
      </c>
      <c r="D14" s="29" t="s">
        <v>102</v>
      </c>
      <c r="E14" s="27" t="s">
        <v>92</v>
      </c>
      <c r="F14" s="30"/>
      <c r="G14" s="41"/>
      <c r="H14" s="328">
        <f>IF(OR(AND('E1'!H101&gt;0,ABS('E1'!H100)&lt;0.01),'E1'!H100&gt;A!$O$6,AND('E1'!H100&gt;0,'E1'!H100&lt;A!$O$7)),1,0)</f>
        <v>0</v>
      </c>
      <c r="I14" s="328">
        <f>IF(OR(AND('E1'!I101&gt;0,ABS('E1'!I100)&lt;0.01),'E1'!I100&gt;A!$O$6,AND('E1'!I100&gt;0,'E1'!I100&lt;A!$O$7)),1,0)</f>
        <v>0</v>
      </c>
      <c r="J14" s="328">
        <f>IF(OR(AND('E1'!J101&gt;0,ABS('E1'!J100)&lt;0.01),'E1'!J100&gt;A!$O$6,AND('E1'!J100&gt;0,'E1'!J100&lt;A!$O$7)),1,0)</f>
        <v>0</v>
      </c>
      <c r="K14" s="328">
        <f>IF(OR(AND('E1'!K101&gt;0,ABS('E1'!K100)&lt;0.01),'E1'!K100&gt;A!$O$6,AND('E1'!K100&gt;0,'E1'!K100&lt;A!$O$7)),1,0)</f>
        <v>0</v>
      </c>
      <c r="L14" s="328">
        <f>IF(OR(AND('E1'!L101&gt;0,ABS('E1'!L100)&lt;0.01),'E1'!L100&gt;A!$O$6,AND('E1'!L100&gt;0,'E1'!L100&lt;A!$O$7)),1,0)</f>
        <v>0</v>
      </c>
      <c r="M14" s="328">
        <f>IF(OR(AND('E1'!M101&gt;0,ABS('E1'!M100)&lt;0.01),'E1'!M100&gt;A!$O$6,AND('E1'!M100&gt;0,'E1'!M100&lt;A!$O$7)),1,0)</f>
        <v>0</v>
      </c>
      <c r="N14" s="328">
        <f>IF(OR(AND('E1'!N101&gt;0,ABS('E1'!N100)&lt;0.01),'E1'!N100&gt;A!$O$6,AND('E1'!N100&gt;0,'E1'!N100&lt;A!$O$7)),1,0)</f>
        <v>0</v>
      </c>
      <c r="O14" s="328">
        <f>IF(OR(AND('E1'!O101&gt;0,ABS('E1'!O100)&lt;0.01),'E1'!O100&gt;A!$O$6,AND('E1'!O100&gt;0,'E1'!O100&lt;A!$O$7)),1,0)</f>
        <v>0</v>
      </c>
      <c r="P14" s="329">
        <f>IF(OR(AND('E1'!P101&gt;0,ABS('E1'!P100)&lt;0.01),'E1'!P100&gt;A!$O$6,AND('E1'!P100&gt;0,'E1'!P100&lt;A!$O$7)),1,0)</f>
        <v>0</v>
      </c>
      <c r="R14" s="16" t="str">
        <f t="shared" si="1"/>
        <v>2021Benefits Not Carved Out CheckPOSAll</v>
      </c>
    </row>
    <row r="15" spans="1:18" x14ac:dyDescent="0.25">
      <c r="A15" s="40" t="s">
        <v>91</v>
      </c>
      <c r="B15" s="27">
        <v>2022</v>
      </c>
      <c r="C15" s="28" t="s">
        <v>209</v>
      </c>
      <c r="D15" s="29" t="s">
        <v>102</v>
      </c>
      <c r="E15" s="27" t="s">
        <v>92</v>
      </c>
      <c r="F15" s="30"/>
      <c r="G15" s="41"/>
      <c r="H15" s="328">
        <f>IF(OR(AND('E1'!H111&gt;0,ABS('E1'!H110)&lt;0.01),'E1'!H110&gt;A!$O$6,AND('E1'!H110&gt;0,'E1'!H110&lt;A!$O$7)),1,0)</f>
        <v>0</v>
      </c>
      <c r="I15" s="328">
        <f>IF(OR(AND('E1'!I111&gt;0,ABS('E1'!I110)&lt;0.01),'E1'!I110&gt;A!$O$6,AND('E1'!I110&gt;0,'E1'!I110&lt;A!$O$7)),1,0)</f>
        <v>0</v>
      </c>
      <c r="J15" s="328">
        <f>IF(OR(AND('E1'!J111&gt;0,ABS('E1'!J110)&lt;0.01),'E1'!J110&gt;A!$O$6,AND('E1'!J110&gt;0,'E1'!J110&lt;A!$O$7)),1,0)</f>
        <v>0</v>
      </c>
      <c r="K15" s="328">
        <f>IF(OR(AND('E1'!K111&gt;0,ABS('E1'!K110)&lt;0.01),'E1'!K110&gt;A!$O$6,AND('E1'!K110&gt;0,'E1'!K110&lt;A!$O$7)),1,0)</f>
        <v>0</v>
      </c>
      <c r="L15" s="328">
        <f>IF(OR(AND('E1'!L111&gt;0,ABS('E1'!L110)&lt;0.01),'E1'!L110&gt;A!$O$6,AND('E1'!L110&gt;0,'E1'!L110&lt;A!$O$7)),1,0)</f>
        <v>0</v>
      </c>
      <c r="M15" s="328">
        <f>IF(OR(AND('E1'!M111&gt;0,ABS('E1'!M110)&lt;0.01),'E1'!M110&gt;A!$O$6,AND('E1'!M110&gt;0,'E1'!M110&lt;A!$O$7)),1,0)</f>
        <v>0</v>
      </c>
      <c r="N15" s="328">
        <f>IF(OR(AND('E1'!N111&gt;0,ABS('E1'!N110)&lt;0.01),'E1'!N110&gt;A!$O$6,AND('E1'!N110&gt;0,'E1'!N110&lt;A!$O$7)),1,0)</f>
        <v>0</v>
      </c>
      <c r="O15" s="328">
        <f>IF(OR(AND('E1'!O111&gt;0,ABS('E1'!O110)&lt;0.01),'E1'!O110&gt;A!$O$6,AND('E1'!O110&gt;0,'E1'!O110&lt;A!$O$7)),1,0)</f>
        <v>0</v>
      </c>
      <c r="P15" s="329">
        <f>IF(OR(AND('E1'!P111&gt;0,ABS('E1'!P110)&lt;0.01),'E1'!P110&gt;A!$O$6,AND('E1'!P110&gt;0,'E1'!P110&lt;A!$O$7)),1,0)</f>
        <v>0</v>
      </c>
      <c r="R15" s="16" t="str">
        <f t="shared" si="1"/>
        <v>2022Benefits Not Carved Out CheckPOSAll</v>
      </c>
    </row>
    <row r="16" spans="1:18" x14ac:dyDescent="0.25">
      <c r="A16" s="40" t="s">
        <v>91</v>
      </c>
      <c r="B16" s="27">
        <v>2023</v>
      </c>
      <c r="C16" s="28" t="s">
        <v>209</v>
      </c>
      <c r="D16" s="29" t="s">
        <v>102</v>
      </c>
      <c r="E16" s="27" t="s">
        <v>92</v>
      </c>
      <c r="F16" s="30"/>
      <c r="G16" s="41"/>
      <c r="H16" s="328">
        <f>IF(OR(AND('E1'!H121&gt;0,ABS('E1'!H120)&lt;0.01),'E1'!H120&gt;A!$O$6,AND('E1'!H120&gt;0,'E1'!H120&lt;A!$O$7)),1,0)</f>
        <v>0</v>
      </c>
      <c r="I16" s="328">
        <f>IF(OR(AND('E1'!I121&gt;0,ABS('E1'!I120)&lt;0.01),'E1'!I120&gt;A!$O$6,AND('E1'!I120&gt;0,'E1'!I120&lt;A!$O$7)),1,0)</f>
        <v>0</v>
      </c>
      <c r="J16" s="328">
        <f>IF(OR(AND('E1'!J121&gt;0,ABS('E1'!J120)&lt;0.01),'E1'!J120&gt;A!$O$6,AND('E1'!J120&gt;0,'E1'!J120&lt;A!$O$7)),1,0)</f>
        <v>0</v>
      </c>
      <c r="K16" s="328">
        <f>IF(OR(AND('E1'!K121&gt;0,ABS('E1'!K120)&lt;0.01),'E1'!K120&gt;A!$O$6,AND('E1'!K120&gt;0,'E1'!K120&lt;A!$O$7)),1,0)</f>
        <v>0</v>
      </c>
      <c r="L16" s="328">
        <f>IF(OR(AND('E1'!L121&gt;0,ABS('E1'!L120)&lt;0.01),'E1'!L120&gt;A!$O$6,AND('E1'!L120&gt;0,'E1'!L120&lt;A!$O$7)),1,0)</f>
        <v>0</v>
      </c>
      <c r="M16" s="328">
        <f>IF(OR(AND('E1'!M121&gt;0,ABS('E1'!M120)&lt;0.01),'E1'!M120&gt;A!$O$6,AND('E1'!M120&gt;0,'E1'!M120&lt;A!$O$7)),1,0)</f>
        <v>0</v>
      </c>
      <c r="N16" s="328">
        <f>IF(OR(AND('E1'!N121&gt;0,ABS('E1'!N120)&lt;0.01),'E1'!N120&gt;A!$O$6,AND('E1'!N120&gt;0,'E1'!N120&lt;A!$O$7)),1,0)</f>
        <v>0</v>
      </c>
      <c r="O16" s="328">
        <f>IF(OR(AND('E1'!O121&gt;0,ABS('E1'!O120)&lt;0.01),'E1'!O120&gt;A!$O$6,AND('E1'!O120&gt;0,'E1'!O120&lt;A!$O$7)),1,0)</f>
        <v>0</v>
      </c>
      <c r="P16" s="329">
        <f>IF(OR(AND('E1'!P121&gt;0,ABS('E1'!P120)&lt;0.01),'E1'!P120&gt;A!$O$6,AND('E1'!P120&gt;0,'E1'!P120&lt;A!$O$7)),1,0)</f>
        <v>0</v>
      </c>
      <c r="R16" s="16" t="str">
        <f t="shared" si="1"/>
        <v>2023Benefits Not Carved Out CheckPOSAll</v>
      </c>
    </row>
    <row r="17" spans="1:18" x14ac:dyDescent="0.25">
      <c r="A17" s="40" t="s">
        <v>91</v>
      </c>
      <c r="B17" s="27">
        <v>2021</v>
      </c>
      <c r="C17" s="28" t="s">
        <v>209</v>
      </c>
      <c r="D17" s="29" t="s">
        <v>103</v>
      </c>
      <c r="E17" s="27" t="s">
        <v>92</v>
      </c>
      <c r="F17" s="30"/>
      <c r="G17" s="41"/>
      <c r="H17" s="328">
        <f>IF(OR(AND('E1'!H131&gt;0,ABS('E1'!H130)&lt;0.01),'E1'!H130&gt;A!$O$6,AND('E1'!H130&gt;0,'E1'!H130&lt;A!$O$7)),1,0)</f>
        <v>0</v>
      </c>
      <c r="I17" s="328">
        <f>IF(OR(AND('E1'!I131&gt;0,ABS('E1'!I130)&lt;0.01),'E1'!I130&gt;A!$O$6,AND('E1'!I130&gt;0,'E1'!I130&lt;A!$O$7)),1,0)</f>
        <v>0</v>
      </c>
      <c r="J17" s="328">
        <f>IF(OR(AND('E1'!J131&gt;0,ABS('E1'!J130)&lt;0.01),'E1'!J130&gt;A!$O$6,AND('E1'!J130&gt;0,'E1'!J130&lt;A!$O$7)),1,0)</f>
        <v>0</v>
      </c>
      <c r="K17" s="328">
        <f>IF(OR(AND('E1'!K131&gt;0,ABS('E1'!K130)&lt;0.01),'E1'!K130&gt;A!$O$6,AND('E1'!K130&gt;0,'E1'!K130&lt;A!$O$7)),1,0)</f>
        <v>0</v>
      </c>
      <c r="L17" s="328">
        <f>IF(OR(AND('E1'!L131&gt;0,ABS('E1'!L130)&lt;0.01),'E1'!L130&gt;A!$O$6,AND('E1'!L130&gt;0,'E1'!L130&lt;A!$O$7)),1,0)</f>
        <v>0</v>
      </c>
      <c r="M17" s="328">
        <f>IF(OR(AND('E1'!M131&gt;0,ABS('E1'!M130)&lt;0.01),'E1'!M130&gt;A!$O$6,AND('E1'!M130&gt;0,'E1'!M130&lt;A!$O$7)),1,0)</f>
        <v>0</v>
      </c>
      <c r="N17" s="328">
        <f>IF(OR(AND('E1'!N131&gt;0,ABS('E1'!N130)&lt;0.01),'E1'!N130&gt;A!$O$6,AND('E1'!N130&gt;0,'E1'!N130&lt;A!$O$7)),1,0)</f>
        <v>0</v>
      </c>
      <c r="O17" s="328">
        <f>IF(OR(AND('E1'!O131&gt;0,ABS('E1'!O130)&lt;0.01),'E1'!O130&gt;A!$O$6,AND('E1'!O130&gt;0,'E1'!O130&lt;A!$O$7)),1,0)</f>
        <v>0</v>
      </c>
      <c r="P17" s="329">
        <f>IF(OR(AND('E1'!P131&gt;0,ABS('E1'!P130)&lt;0.01),'E1'!P130&gt;A!$O$6,AND('E1'!P130&gt;0,'E1'!P130&lt;A!$O$7)),1,0)</f>
        <v>0</v>
      </c>
      <c r="R17" s="16" t="str">
        <f t="shared" si="1"/>
        <v>2021Benefits Not Carved Out CheckOtherAll</v>
      </c>
    </row>
    <row r="18" spans="1:18" x14ac:dyDescent="0.25">
      <c r="A18" s="40" t="s">
        <v>91</v>
      </c>
      <c r="B18" s="27">
        <v>2022</v>
      </c>
      <c r="C18" s="28" t="s">
        <v>209</v>
      </c>
      <c r="D18" s="29" t="s">
        <v>103</v>
      </c>
      <c r="E18" s="27" t="s">
        <v>92</v>
      </c>
      <c r="F18" s="30"/>
      <c r="G18" s="41"/>
      <c r="H18" s="328">
        <f>IF(OR(AND('E1'!H141&gt;0,ABS('E1'!H140)&lt;0.01),'E1'!H140&gt;A!$O$6,AND('E1'!H140&gt;0,'E1'!H140&lt;A!$O$7)),1,0)</f>
        <v>0</v>
      </c>
      <c r="I18" s="328">
        <f>IF(OR(AND('E1'!I141&gt;0,ABS('E1'!I140)&lt;0.01),'E1'!I140&gt;A!$O$6,AND('E1'!I140&gt;0,'E1'!I140&lt;A!$O$7)),1,0)</f>
        <v>0</v>
      </c>
      <c r="J18" s="328">
        <f>IF(OR(AND('E1'!J141&gt;0,ABS('E1'!J140)&lt;0.01),'E1'!J140&gt;A!$O$6,AND('E1'!J140&gt;0,'E1'!J140&lt;A!$O$7)),1,0)</f>
        <v>0</v>
      </c>
      <c r="K18" s="328">
        <f>IF(OR(AND('E1'!K141&gt;0,ABS('E1'!K140)&lt;0.01),'E1'!K140&gt;A!$O$6,AND('E1'!K140&gt;0,'E1'!K140&lt;A!$O$7)),1,0)</f>
        <v>0</v>
      </c>
      <c r="L18" s="328">
        <f>IF(OR(AND('E1'!L141&gt;0,ABS('E1'!L140)&lt;0.01),'E1'!L140&gt;A!$O$6,AND('E1'!L140&gt;0,'E1'!L140&lt;A!$O$7)),1,0)</f>
        <v>0</v>
      </c>
      <c r="M18" s="328">
        <f>IF(OR(AND('E1'!M141&gt;0,ABS('E1'!M140)&lt;0.01),'E1'!M140&gt;A!$O$6,AND('E1'!M140&gt;0,'E1'!M140&lt;A!$O$7)),1,0)</f>
        <v>0</v>
      </c>
      <c r="N18" s="328">
        <f>IF(OR(AND('E1'!N141&gt;0,ABS('E1'!N140)&lt;0.01),'E1'!N140&gt;A!$O$6,AND('E1'!N140&gt;0,'E1'!N140&lt;A!$O$7)),1,0)</f>
        <v>0</v>
      </c>
      <c r="O18" s="328">
        <f>IF(OR(AND('E1'!O141&gt;0,ABS('E1'!O140)&lt;0.01),'E1'!O140&gt;A!$O$6,AND('E1'!O140&gt;0,'E1'!O140&lt;A!$O$7)),1,0)</f>
        <v>0</v>
      </c>
      <c r="P18" s="329">
        <f>IF(OR(AND('E1'!P141&gt;0,ABS('E1'!P140)&lt;0.01),'E1'!P140&gt;A!$O$6,AND('E1'!P140&gt;0,'E1'!P140&lt;A!$O$7)),1,0)</f>
        <v>0</v>
      </c>
      <c r="R18" s="16" t="str">
        <f t="shared" ref="R18:R28" si="2">B18&amp;C18&amp;D18&amp;E18</f>
        <v>2022Benefits Not Carved Out CheckOtherAll</v>
      </c>
    </row>
    <row r="19" spans="1:18" x14ac:dyDescent="0.25">
      <c r="A19" s="40" t="s">
        <v>91</v>
      </c>
      <c r="B19" s="27">
        <v>2023</v>
      </c>
      <c r="C19" s="28" t="s">
        <v>209</v>
      </c>
      <c r="D19" s="29" t="s">
        <v>103</v>
      </c>
      <c r="E19" s="27" t="s">
        <v>92</v>
      </c>
      <c r="F19" s="30"/>
      <c r="G19" s="41"/>
      <c r="H19" s="328">
        <f>IF(OR(AND('E1'!H151&gt;0,ABS('E1'!H150)&lt;0.01),'E1'!H150&gt;A!$O$6,AND('E1'!H150&gt;0,'E1'!H150&lt;A!$O$7)),1,0)</f>
        <v>0</v>
      </c>
      <c r="I19" s="328">
        <f>IF(OR(AND('E1'!I151&gt;0,ABS('E1'!I150)&lt;0.01),'E1'!I150&gt;A!$O$6,AND('E1'!I150&gt;0,'E1'!I150&lt;A!$O$7)),1,0)</f>
        <v>0</v>
      </c>
      <c r="J19" s="328">
        <f>IF(OR(AND('E1'!J151&gt;0,ABS('E1'!J150)&lt;0.01),'E1'!J150&gt;A!$O$6,AND('E1'!J150&gt;0,'E1'!J150&lt;A!$O$7)),1,0)</f>
        <v>0</v>
      </c>
      <c r="K19" s="328">
        <f>IF(OR(AND('E1'!K151&gt;0,ABS('E1'!K150)&lt;0.01),'E1'!K150&gt;A!$O$6,AND('E1'!K150&gt;0,'E1'!K150&lt;A!$O$7)),1,0)</f>
        <v>0</v>
      </c>
      <c r="L19" s="328">
        <f>IF(OR(AND('E1'!L151&gt;0,ABS('E1'!L150)&lt;0.01),'E1'!L150&gt;A!$O$6,AND('E1'!L150&gt;0,'E1'!L150&lt;A!$O$7)),1,0)</f>
        <v>0</v>
      </c>
      <c r="M19" s="328">
        <f>IF(OR(AND('E1'!M151&gt;0,ABS('E1'!M150)&lt;0.01),'E1'!M150&gt;A!$O$6,AND('E1'!M150&gt;0,'E1'!M150&lt;A!$O$7)),1,0)</f>
        <v>0</v>
      </c>
      <c r="N19" s="328">
        <f>IF(OR(AND('E1'!N151&gt;0,ABS('E1'!N150)&lt;0.01),'E1'!N150&gt;A!$O$6,AND('E1'!N150&gt;0,'E1'!N150&lt;A!$O$7)),1,0)</f>
        <v>0</v>
      </c>
      <c r="O19" s="328">
        <f>IF(OR(AND('E1'!O151&gt;0,ABS('E1'!O150)&lt;0.01),'E1'!O150&gt;A!$O$6,AND('E1'!O150&gt;0,'E1'!O150&lt;A!$O$7)),1,0)</f>
        <v>0</v>
      </c>
      <c r="P19" s="329">
        <f>IF(OR(AND('E1'!P151&gt;0,ABS('E1'!P150)&lt;0.01),'E1'!P150&gt;A!$O$6,AND('E1'!P150&gt;0,'E1'!P150&lt;A!$O$7)),1,0)</f>
        <v>0</v>
      </c>
      <c r="R19" s="16" t="str">
        <f t="shared" si="2"/>
        <v>2023Benefits Not Carved Out CheckOtherAll</v>
      </c>
    </row>
    <row r="20" spans="1:18" x14ac:dyDescent="0.25">
      <c r="A20" s="40" t="s">
        <v>91</v>
      </c>
      <c r="B20" s="27">
        <v>2021</v>
      </c>
      <c r="C20" s="28" t="s">
        <v>209</v>
      </c>
      <c r="D20" s="27" t="s">
        <v>92</v>
      </c>
      <c r="E20" s="34" t="s">
        <v>104</v>
      </c>
      <c r="F20" s="30"/>
      <c r="G20" s="42"/>
      <c r="H20" s="328">
        <f>IF(OR(AND('E1'!H160&gt;0,ABS('E1'!H159)&lt;0.01),'E1'!H159&gt;A!$O$6,AND('E1'!H159&gt;0,'E1'!H159&lt;A!$O$7)),1,0)</f>
        <v>0</v>
      </c>
      <c r="I20" s="328">
        <f>IF(OR(AND('E1'!I160&gt;0,ABS('E1'!I159)&lt;0.01),'E1'!I159&gt;A!$O$6,AND('E1'!I159&gt;0,'E1'!I159&lt;A!$O$7)),1,0)</f>
        <v>0</v>
      </c>
      <c r="J20" s="328">
        <f>IF(OR(AND('E1'!J160&gt;0,ABS('E1'!J159)&lt;0.01),'E1'!J159&gt;A!$O$6,AND('E1'!J159&gt;0,'E1'!J159&lt;A!$O$7)),1,0)</f>
        <v>0</v>
      </c>
      <c r="K20" s="328">
        <f>IF(OR(AND('E1'!K160&gt;0,ABS('E1'!K159)&lt;0.01),'E1'!K159&gt;A!$O$6,AND('E1'!K159&gt;0,'E1'!K159&lt;A!$O$7)),1,0)</f>
        <v>0</v>
      </c>
      <c r="L20" s="328">
        <f>IF(OR(AND('E1'!L160&gt;0,ABS('E1'!L159)&lt;0.01),'E1'!L159&gt;A!$O$6,AND('E1'!L159&gt;0,'E1'!L159&lt;A!$O$7)),1,0)</f>
        <v>0</v>
      </c>
      <c r="M20" s="328">
        <f>IF(OR(AND('E1'!M160&gt;0,ABS('E1'!M159)&lt;0.01),'E1'!M159&gt;A!$O$6,AND('E1'!M159&gt;0,'E1'!M159&lt;A!$O$7)),1,0)</f>
        <v>0</v>
      </c>
      <c r="N20" s="328">
        <f>IF(OR(AND('E1'!N160&gt;0,ABS('E1'!N159)&lt;0.01),'E1'!N159&gt;A!$O$6,AND('E1'!N159&gt;0,'E1'!N159&lt;A!$O$7)),1,0)</f>
        <v>0</v>
      </c>
      <c r="O20" s="328">
        <f>IF(OR(AND('E1'!O160&gt;0,ABS('E1'!O159)&lt;0.01),'E1'!O159&gt;A!$O$6,AND('E1'!O159&gt;0,'E1'!O159&lt;A!$O$7)),1,0)</f>
        <v>0</v>
      </c>
      <c r="P20" s="329">
        <f>IF(OR(AND('E1'!P160&gt;0,ABS('E1'!P159)&lt;0.01),'E1'!P159&gt;A!$O$6,AND('E1'!P159&gt;0,'E1'!P159&lt;A!$O$7)),1,0)</f>
        <v>0</v>
      </c>
      <c r="R20" s="16" t="str">
        <f t="shared" si="2"/>
        <v>2021Benefits Not Carved Out CheckAllHDHP</v>
      </c>
    </row>
    <row r="21" spans="1:18" x14ac:dyDescent="0.25">
      <c r="A21" s="15" t="s">
        <v>91</v>
      </c>
      <c r="B21" s="27">
        <v>2022</v>
      </c>
      <c r="C21" s="28" t="s">
        <v>209</v>
      </c>
      <c r="D21" s="27" t="s">
        <v>92</v>
      </c>
      <c r="E21" s="34" t="s">
        <v>104</v>
      </c>
      <c r="F21" s="30"/>
      <c r="G21" s="42"/>
      <c r="H21" s="328">
        <f>IF(OR(AND('E1'!H164&gt;0,ABS('E1'!H163)&lt;0.01),'E1'!H163&gt;A!$O$6,AND('E1'!H163&gt;0,'E1'!H163&lt;A!$O$7)),1,0)</f>
        <v>0</v>
      </c>
      <c r="I21" s="328">
        <f>IF(OR(AND('E1'!I164&gt;0,ABS('E1'!I163)&lt;0.01),'E1'!I163&gt;A!$O$6,AND('E1'!I163&gt;0,'E1'!I163&lt;A!$O$7)),1,0)</f>
        <v>0</v>
      </c>
      <c r="J21" s="328">
        <f>IF(OR(AND('E1'!J164&gt;0,ABS('E1'!J163)&lt;0.01),'E1'!J163&gt;A!$O$6,AND('E1'!J163&gt;0,'E1'!J163&lt;A!$O$7)),1,0)</f>
        <v>0</v>
      </c>
      <c r="K21" s="328">
        <f>IF(OR(AND('E1'!K164&gt;0,ABS('E1'!K163)&lt;0.01),'E1'!K163&gt;A!$O$6,AND('E1'!K163&gt;0,'E1'!K163&lt;A!$O$7)),1,0)</f>
        <v>0</v>
      </c>
      <c r="L21" s="328">
        <f>IF(OR(AND('E1'!L164&gt;0,ABS('E1'!L163)&lt;0.01),'E1'!L163&gt;A!$O$6,AND('E1'!L163&gt;0,'E1'!L163&lt;A!$O$7)),1,0)</f>
        <v>0</v>
      </c>
      <c r="M21" s="328">
        <f>IF(OR(AND('E1'!M164&gt;0,ABS('E1'!M163)&lt;0.01),'E1'!M163&gt;A!$O$6,AND('E1'!M163&gt;0,'E1'!M163&lt;A!$O$7)),1,0)</f>
        <v>0</v>
      </c>
      <c r="N21" s="328">
        <f>IF(OR(AND('E1'!N164&gt;0,ABS('E1'!N163)&lt;0.01),'E1'!N163&gt;A!$O$6,AND('E1'!N163&gt;0,'E1'!N163&lt;A!$O$7)),1,0)</f>
        <v>0</v>
      </c>
      <c r="O21" s="328">
        <f>IF(OR(AND('E1'!O164&gt;0,ABS('E1'!O163)&lt;0.01),'E1'!O163&gt;A!$O$6,AND('E1'!O163&gt;0,'E1'!O163&lt;A!$O$7)),1,0)</f>
        <v>0</v>
      </c>
      <c r="P21" s="329">
        <f>IF(OR(AND('E1'!P164&gt;0,ABS('E1'!P163)&lt;0.01),'E1'!P163&gt;A!$O$6,AND('E1'!P163&gt;0,'E1'!P163&lt;A!$O$7)),1,0)</f>
        <v>0</v>
      </c>
      <c r="R21" s="16" t="str">
        <f t="shared" si="2"/>
        <v>2022Benefits Not Carved Out CheckAllHDHP</v>
      </c>
    </row>
    <row r="22" spans="1:18" x14ac:dyDescent="0.25">
      <c r="A22" s="15" t="s">
        <v>91</v>
      </c>
      <c r="B22" s="27">
        <v>2023</v>
      </c>
      <c r="C22" s="28" t="s">
        <v>209</v>
      </c>
      <c r="D22" s="27" t="s">
        <v>92</v>
      </c>
      <c r="E22" s="34" t="s">
        <v>104</v>
      </c>
      <c r="F22" s="30"/>
      <c r="G22" s="42"/>
      <c r="H22" s="328">
        <f>IF(OR(AND('E1'!H168&gt;0,ABS('E1'!H167)&lt;0.01),'E1'!H167&gt;A!$O$6,AND('E1'!H167&gt;0,'E1'!H167&lt;A!$O$7)),1,0)</f>
        <v>0</v>
      </c>
      <c r="I22" s="328">
        <f>IF(OR(AND('E1'!I168&gt;0,ABS('E1'!I167)&lt;0.01),'E1'!I167&gt;A!$O$6,AND('E1'!I167&gt;0,'E1'!I167&lt;A!$O$7)),1,0)</f>
        <v>0</v>
      </c>
      <c r="J22" s="328">
        <f>IF(OR(AND('E1'!J168&gt;0,ABS('E1'!J167)&lt;0.01),'E1'!J167&gt;A!$O$6,AND('E1'!J167&gt;0,'E1'!J167&lt;A!$O$7)),1,0)</f>
        <v>0</v>
      </c>
      <c r="K22" s="328">
        <f>IF(OR(AND('E1'!K168&gt;0,ABS('E1'!K167)&lt;0.01),'E1'!K167&gt;A!$O$6,AND('E1'!K167&gt;0,'E1'!K167&lt;A!$O$7)),1,0)</f>
        <v>0</v>
      </c>
      <c r="L22" s="328">
        <f>IF(OR(AND('E1'!L168&gt;0,ABS('E1'!L167)&lt;0.01),'E1'!L167&gt;A!$O$6,AND('E1'!L167&gt;0,'E1'!L167&lt;A!$O$7)),1,0)</f>
        <v>0</v>
      </c>
      <c r="M22" s="328">
        <f>IF(OR(AND('E1'!M168&gt;0,ABS('E1'!M167)&lt;0.01),'E1'!M167&gt;A!$O$6,AND('E1'!M167&gt;0,'E1'!M167&lt;A!$O$7)),1,0)</f>
        <v>0</v>
      </c>
      <c r="N22" s="328">
        <f>IF(OR(AND('E1'!N168&gt;0,ABS('E1'!N167)&lt;0.01),'E1'!N167&gt;A!$O$6,AND('E1'!N167&gt;0,'E1'!N167&lt;A!$O$7)),1,0)</f>
        <v>0</v>
      </c>
      <c r="O22" s="328">
        <f>IF(OR(AND('E1'!O168&gt;0,ABS('E1'!O167)&lt;0.01),'E1'!O167&gt;A!$O$6,AND('E1'!O167&gt;0,'E1'!O167&lt;A!$O$7)),1,0)</f>
        <v>0</v>
      </c>
      <c r="P22" s="329">
        <f>IF(OR(AND('E1'!P168&gt;0,ABS('E1'!P167)&lt;0.01),'E1'!P167&gt;A!$O$6,AND('E1'!P167&gt;0,'E1'!P167&lt;A!$O$7)),1,0)</f>
        <v>0</v>
      </c>
      <c r="R22" s="16" t="str">
        <f t="shared" si="2"/>
        <v>2023Benefits Not Carved Out CheckAllHDHP</v>
      </c>
    </row>
    <row r="23" spans="1:18" x14ac:dyDescent="0.25">
      <c r="A23" s="40" t="s">
        <v>91</v>
      </c>
      <c r="B23" s="27">
        <v>2021</v>
      </c>
      <c r="C23" s="28" t="s">
        <v>209</v>
      </c>
      <c r="D23" s="27" t="s">
        <v>92</v>
      </c>
      <c r="E23" s="34" t="s">
        <v>105</v>
      </c>
      <c r="F23" s="30"/>
      <c r="G23" s="42"/>
      <c r="H23" s="328">
        <f>IF(OR(AND('E1'!H172&gt;0,ABS('E1'!H171)&lt;0.01),'E1'!H171&gt;A!$O$6,AND('E1'!H171&gt;0,'E1'!H171&lt;A!$O$7)),1,0)</f>
        <v>0</v>
      </c>
      <c r="I23" s="328">
        <f>IF(OR(AND('E1'!I172&gt;0,ABS('E1'!I171)&lt;0.01),'E1'!I171&gt;A!$O$6,AND('E1'!I171&gt;0,'E1'!I171&lt;A!$O$7)),1,0)</f>
        <v>0</v>
      </c>
      <c r="J23" s="328">
        <f>IF(OR(AND('E1'!J172&gt;0,ABS('E1'!J171)&lt;0.01),'E1'!J171&gt;A!$O$6,AND('E1'!J171&gt;0,'E1'!J171&lt;A!$O$7)),1,0)</f>
        <v>0</v>
      </c>
      <c r="K23" s="328">
        <f>IF(OR(AND('E1'!K172&gt;0,ABS('E1'!K171)&lt;0.01),'E1'!K171&gt;A!$O$6,AND('E1'!K171&gt;0,'E1'!K171&lt;A!$O$7)),1,0)</f>
        <v>0</v>
      </c>
      <c r="L23" s="328">
        <f>IF(OR(AND('E1'!L172&gt;0,ABS('E1'!L171)&lt;0.01),'E1'!L171&gt;A!$O$6,AND('E1'!L171&gt;0,'E1'!L171&lt;A!$O$7)),1,0)</f>
        <v>0</v>
      </c>
      <c r="M23" s="328">
        <f>IF(OR(AND('E1'!M172&gt;0,ABS('E1'!M171)&lt;0.01),'E1'!M171&gt;A!$O$6,AND('E1'!M171&gt;0,'E1'!M171&lt;A!$O$7)),1,0)</f>
        <v>0</v>
      </c>
      <c r="N23" s="328">
        <f>IF(OR(AND('E1'!N172&gt;0,ABS('E1'!N171)&lt;0.01),'E1'!N171&gt;A!$O$6,AND('E1'!N171&gt;0,'E1'!N171&lt;A!$O$7)),1,0)</f>
        <v>0</v>
      </c>
      <c r="O23" s="328">
        <f>IF(OR(AND('E1'!O172&gt;0,ABS('E1'!O171)&lt;0.01),'E1'!O171&gt;A!$O$6,AND('E1'!O171&gt;0,'E1'!O171&lt;A!$O$7)),1,0)</f>
        <v>0</v>
      </c>
      <c r="P23" s="329">
        <f>IF(OR(AND('E1'!P172&gt;0,ABS('E1'!P171)&lt;0.01),'E1'!P171&gt;A!$O$6,AND('E1'!P171&gt;0,'E1'!P171&lt;A!$O$7)),1,0)</f>
        <v>0</v>
      </c>
      <c r="R23" s="16" t="str">
        <f t="shared" si="2"/>
        <v>2021Benefits Not Carved Out CheckAllTiered</v>
      </c>
    </row>
    <row r="24" spans="1:18" x14ac:dyDescent="0.25">
      <c r="A24" s="15" t="s">
        <v>91</v>
      </c>
      <c r="B24" s="27">
        <v>2022</v>
      </c>
      <c r="C24" s="28" t="s">
        <v>209</v>
      </c>
      <c r="D24" s="27" t="s">
        <v>92</v>
      </c>
      <c r="E24" s="34" t="s">
        <v>105</v>
      </c>
      <c r="F24" s="30"/>
      <c r="G24" s="42"/>
      <c r="H24" s="328">
        <f>IF(OR(AND('E1'!H176&gt;0,ABS('E1'!H175)&lt;0.01),'E1'!H175&gt;A!$O$6,AND('E1'!H175&gt;0,'E1'!H175&lt;A!$O$7)),1,0)</f>
        <v>0</v>
      </c>
      <c r="I24" s="328">
        <f>IF(OR(AND('E1'!I176&gt;0,ABS('E1'!I175)&lt;0.01),'E1'!I175&gt;A!$O$6,AND('E1'!I175&gt;0,'E1'!I175&lt;A!$O$7)),1,0)</f>
        <v>0</v>
      </c>
      <c r="J24" s="328">
        <f>IF(OR(AND('E1'!J176&gt;0,ABS('E1'!J175)&lt;0.01),'E1'!J175&gt;A!$O$6,AND('E1'!J175&gt;0,'E1'!J175&lt;A!$O$7)),1,0)</f>
        <v>0</v>
      </c>
      <c r="K24" s="328">
        <f>IF(OR(AND('E1'!K176&gt;0,ABS('E1'!K175)&lt;0.01),'E1'!K175&gt;A!$O$6,AND('E1'!K175&gt;0,'E1'!K175&lt;A!$O$7)),1,0)</f>
        <v>0</v>
      </c>
      <c r="L24" s="328">
        <f>IF(OR(AND('E1'!L176&gt;0,ABS('E1'!L175)&lt;0.01),'E1'!L175&gt;A!$O$6,AND('E1'!L175&gt;0,'E1'!L175&lt;A!$O$7)),1,0)</f>
        <v>0</v>
      </c>
      <c r="M24" s="328">
        <f>IF(OR(AND('E1'!M176&gt;0,ABS('E1'!M175)&lt;0.01),'E1'!M175&gt;A!$O$6,AND('E1'!M175&gt;0,'E1'!M175&lt;A!$O$7)),1,0)</f>
        <v>0</v>
      </c>
      <c r="N24" s="328">
        <f>IF(OR(AND('E1'!N176&gt;0,ABS('E1'!N175)&lt;0.01),'E1'!N175&gt;A!$O$6,AND('E1'!N175&gt;0,'E1'!N175&lt;A!$O$7)),1,0)</f>
        <v>0</v>
      </c>
      <c r="O24" s="328">
        <f>IF(OR(AND('E1'!O176&gt;0,ABS('E1'!O175)&lt;0.01),'E1'!O175&gt;A!$O$6,AND('E1'!O175&gt;0,'E1'!O175&lt;A!$O$7)),1,0)</f>
        <v>0</v>
      </c>
      <c r="P24" s="329">
        <f>IF(OR(AND('E1'!P176&gt;0,ABS('E1'!P175)&lt;0.01),'E1'!P175&gt;A!$O$6,AND('E1'!P175&gt;0,'E1'!P175&lt;A!$O$7)),1,0)</f>
        <v>0</v>
      </c>
      <c r="R24" s="16" t="str">
        <f t="shared" si="2"/>
        <v>2022Benefits Not Carved Out CheckAllTiered</v>
      </c>
    </row>
    <row r="25" spans="1:18" x14ac:dyDescent="0.25">
      <c r="A25" s="15" t="s">
        <v>91</v>
      </c>
      <c r="B25" s="27">
        <v>2023</v>
      </c>
      <c r="C25" s="28" t="s">
        <v>209</v>
      </c>
      <c r="D25" s="27" t="s">
        <v>92</v>
      </c>
      <c r="E25" s="34" t="s">
        <v>105</v>
      </c>
      <c r="F25" s="30"/>
      <c r="G25" s="42"/>
      <c r="H25" s="328">
        <f>IF(OR(AND('E1'!H180&gt;0,ABS('E1'!H179)&lt;0.01),'E1'!H179&gt;A!$O$6,AND('E1'!H179&gt;0,'E1'!H179&lt;A!$O$7)),1,0)</f>
        <v>0</v>
      </c>
      <c r="I25" s="328">
        <f>IF(OR(AND('E1'!I180&gt;0,ABS('E1'!I179)&lt;0.01),'E1'!I179&gt;A!$O$6,AND('E1'!I179&gt;0,'E1'!I179&lt;A!$O$7)),1,0)</f>
        <v>0</v>
      </c>
      <c r="J25" s="328">
        <f>IF(OR(AND('E1'!J180&gt;0,ABS('E1'!J179)&lt;0.01),'E1'!J179&gt;A!$O$6,AND('E1'!J179&gt;0,'E1'!J179&lt;A!$O$7)),1,0)</f>
        <v>0</v>
      </c>
      <c r="K25" s="328">
        <f>IF(OR(AND('E1'!K180&gt;0,ABS('E1'!K179)&lt;0.01),'E1'!K179&gt;A!$O$6,AND('E1'!K179&gt;0,'E1'!K179&lt;A!$O$7)),1,0)</f>
        <v>0</v>
      </c>
      <c r="L25" s="328">
        <f>IF(OR(AND('E1'!L180&gt;0,ABS('E1'!L179)&lt;0.01),'E1'!L179&gt;A!$O$6,AND('E1'!L179&gt;0,'E1'!L179&lt;A!$O$7)),1,0)</f>
        <v>0</v>
      </c>
      <c r="M25" s="328">
        <f>IF(OR(AND('E1'!M180&gt;0,ABS('E1'!M179)&lt;0.01),'E1'!M179&gt;A!$O$6,AND('E1'!M179&gt;0,'E1'!M179&lt;A!$O$7)),1,0)</f>
        <v>0</v>
      </c>
      <c r="N25" s="328">
        <f>IF(OR(AND('E1'!N180&gt;0,ABS('E1'!N179)&lt;0.01),'E1'!N179&gt;A!$O$6,AND('E1'!N179&gt;0,'E1'!N179&lt;A!$O$7)),1,0)</f>
        <v>0</v>
      </c>
      <c r="O25" s="328">
        <f>IF(OR(AND('E1'!O180&gt;0,ABS('E1'!O179)&lt;0.01),'E1'!O179&gt;A!$O$6,AND('E1'!O179&gt;0,'E1'!O179&lt;A!$O$7)),1,0)</f>
        <v>0</v>
      </c>
      <c r="P25" s="329">
        <f>IF(OR(AND('E1'!P180&gt;0,ABS('E1'!P179)&lt;0.01),'E1'!P179&gt;A!$O$6,AND('E1'!P179&gt;0,'E1'!P179&lt;A!$O$7)),1,0)</f>
        <v>0</v>
      </c>
      <c r="R25" s="16" t="str">
        <f t="shared" si="2"/>
        <v>2023Benefits Not Carved Out CheckAllTiered</v>
      </c>
    </row>
    <row r="26" spans="1:18" x14ac:dyDescent="0.25">
      <c r="A26" s="40" t="s">
        <v>91</v>
      </c>
      <c r="B26" s="27">
        <v>2021</v>
      </c>
      <c r="C26" s="28" t="s">
        <v>209</v>
      </c>
      <c r="D26" s="27" t="s">
        <v>92</v>
      </c>
      <c r="E26" s="34" t="s">
        <v>106</v>
      </c>
      <c r="F26" s="30"/>
      <c r="G26" s="42"/>
      <c r="H26" s="328">
        <f>IF(OR(AND('E1'!H184&gt;0,ABS('E1'!H183)&lt;0.01),'E1'!H183&gt;A!$O$6,AND('E1'!H183&gt;0,'E1'!H183&lt;A!$O$7)),1,0)</f>
        <v>0</v>
      </c>
      <c r="I26" s="328">
        <f>IF(OR(AND('E1'!I184&gt;0,ABS('E1'!I183)&lt;0.01),'E1'!I183&gt;A!$O$6,AND('E1'!I183&gt;0,'E1'!I183&lt;A!$O$7)),1,0)</f>
        <v>0</v>
      </c>
      <c r="J26" s="328">
        <f>IF(OR(AND('E1'!J184&gt;0,ABS('E1'!J183)&lt;0.01),'E1'!J183&gt;A!$O$6,AND('E1'!J183&gt;0,'E1'!J183&lt;A!$O$7)),1,0)</f>
        <v>0</v>
      </c>
      <c r="K26" s="328">
        <f>IF(OR(AND('E1'!K184&gt;0,ABS('E1'!K183)&lt;0.01),'E1'!K183&gt;A!$O$6,AND('E1'!K183&gt;0,'E1'!K183&lt;A!$O$7)),1,0)</f>
        <v>0</v>
      </c>
      <c r="L26" s="328">
        <f>IF(OR(AND('E1'!L184&gt;0,ABS('E1'!L183)&lt;0.01),'E1'!L183&gt;A!$O$6,AND('E1'!L183&gt;0,'E1'!L183&lt;A!$O$7)),1,0)</f>
        <v>0</v>
      </c>
      <c r="M26" s="328">
        <f>IF(OR(AND('E1'!M184&gt;0,ABS('E1'!M183)&lt;0.01),'E1'!M183&gt;A!$O$6,AND('E1'!M183&gt;0,'E1'!M183&lt;A!$O$7)),1,0)</f>
        <v>0</v>
      </c>
      <c r="N26" s="328">
        <f>IF(OR(AND('E1'!N184&gt;0,ABS('E1'!N183)&lt;0.01),'E1'!N183&gt;A!$O$6,AND('E1'!N183&gt;0,'E1'!N183&lt;A!$O$7)),1,0)</f>
        <v>0</v>
      </c>
      <c r="O26" s="328">
        <f>IF(OR(AND('E1'!O184&gt;0,ABS('E1'!O183)&lt;0.01),'E1'!O183&gt;A!$O$6,AND('E1'!O183&gt;0,'E1'!O183&lt;A!$O$7)),1,0)</f>
        <v>0</v>
      </c>
      <c r="P26" s="329">
        <f>IF(OR(AND('E1'!P184&gt;0,ABS('E1'!P183)&lt;0.01),'E1'!P183&gt;A!$O$6,AND('E1'!P183&gt;0,'E1'!P183&lt;A!$O$7)),1,0)</f>
        <v>0</v>
      </c>
      <c r="R26" s="16" t="str">
        <f t="shared" si="2"/>
        <v>2021Benefits Not Carved Out CheckAllLimited</v>
      </c>
    </row>
    <row r="27" spans="1:18" x14ac:dyDescent="0.25">
      <c r="A27" s="15" t="s">
        <v>91</v>
      </c>
      <c r="B27" s="27">
        <v>2022</v>
      </c>
      <c r="C27" s="28" t="s">
        <v>209</v>
      </c>
      <c r="D27" s="27" t="s">
        <v>92</v>
      </c>
      <c r="E27" s="34" t="s">
        <v>106</v>
      </c>
      <c r="F27" s="30"/>
      <c r="G27" s="42"/>
      <c r="H27" s="328">
        <f>IF(OR(AND('E1'!H188&gt;0,ABS('E1'!H187)&lt;0.01),'E1'!H187&gt;A!$O$6,AND('E1'!H187&gt;0,'E1'!H187&lt;A!$O$7)),1,0)</f>
        <v>0</v>
      </c>
      <c r="I27" s="328">
        <f>IF(OR(AND('E1'!I188&gt;0,ABS('E1'!I187)&lt;0.01),'E1'!I187&gt;A!$O$6,AND('E1'!I187&gt;0,'E1'!I187&lt;A!$O$7)),1,0)</f>
        <v>0</v>
      </c>
      <c r="J27" s="328">
        <f>IF(OR(AND('E1'!J188&gt;0,ABS('E1'!J187)&lt;0.01),'E1'!J187&gt;A!$O$6,AND('E1'!J187&gt;0,'E1'!J187&lt;A!$O$7)),1,0)</f>
        <v>0</v>
      </c>
      <c r="K27" s="328">
        <f>IF(OR(AND('E1'!K188&gt;0,ABS('E1'!K187)&lt;0.01),'E1'!K187&gt;A!$O$6,AND('E1'!K187&gt;0,'E1'!K187&lt;A!$O$7)),1,0)</f>
        <v>0</v>
      </c>
      <c r="L27" s="328">
        <f>IF(OR(AND('E1'!L188&gt;0,ABS('E1'!L187)&lt;0.01),'E1'!L187&gt;A!$O$6,AND('E1'!L187&gt;0,'E1'!L187&lt;A!$O$7)),1,0)</f>
        <v>0</v>
      </c>
      <c r="M27" s="328">
        <f>IF(OR(AND('E1'!M188&gt;0,ABS('E1'!M187)&lt;0.01),'E1'!M187&gt;A!$O$6,AND('E1'!M187&gt;0,'E1'!M187&lt;A!$O$7)),1,0)</f>
        <v>0</v>
      </c>
      <c r="N27" s="328">
        <f>IF(OR(AND('E1'!N188&gt;0,ABS('E1'!N187)&lt;0.01),'E1'!N187&gt;A!$O$6,AND('E1'!N187&gt;0,'E1'!N187&lt;A!$O$7)),1,0)</f>
        <v>0</v>
      </c>
      <c r="O27" s="328">
        <f>IF(OR(AND('E1'!O188&gt;0,ABS('E1'!O187)&lt;0.01),'E1'!O187&gt;A!$O$6,AND('E1'!O187&gt;0,'E1'!O187&lt;A!$O$7)),1,0)</f>
        <v>0</v>
      </c>
      <c r="P27" s="329">
        <f>IF(OR(AND('E1'!P188&gt;0,ABS('E1'!P187)&lt;0.01),'E1'!P187&gt;A!$O$6,AND('E1'!P187&gt;0,'E1'!P187&lt;A!$O$7)),1,0)</f>
        <v>0</v>
      </c>
      <c r="R27" s="16" t="str">
        <f t="shared" si="2"/>
        <v>2022Benefits Not Carved Out CheckAllLimited</v>
      </c>
    </row>
    <row r="28" spans="1:18" x14ac:dyDescent="0.25">
      <c r="A28" s="40" t="s">
        <v>91</v>
      </c>
      <c r="B28" s="27">
        <v>2023</v>
      </c>
      <c r="C28" s="28" t="s">
        <v>209</v>
      </c>
      <c r="D28" s="27" t="s">
        <v>92</v>
      </c>
      <c r="E28" s="34" t="s">
        <v>106</v>
      </c>
      <c r="F28" s="30"/>
      <c r="G28" s="42"/>
      <c r="H28" s="330">
        <f>IF(OR(AND('E1'!H192&gt;0,ABS('E1'!H191)&lt;0.01),'E1'!H191&gt;A!$O$6,AND('E1'!H191&gt;0,'E1'!H191&lt;A!$O$7)),1,0)</f>
        <v>0</v>
      </c>
      <c r="I28" s="330">
        <f>IF(OR(AND('E1'!I192&gt;0,ABS('E1'!I191)&lt;0.01),'E1'!I191&gt;A!$O$6,AND('E1'!I191&gt;0,'E1'!I191&lt;A!$O$7)),1,0)</f>
        <v>0</v>
      </c>
      <c r="J28" s="330">
        <f>IF(OR(AND('E1'!J192&gt;0,ABS('E1'!J191)&lt;0.01),'E1'!J191&gt;A!$O$6,AND('E1'!J191&gt;0,'E1'!J191&lt;A!$O$7)),1,0)</f>
        <v>0</v>
      </c>
      <c r="K28" s="330">
        <f>IF(OR(AND('E1'!K192&gt;0,ABS('E1'!K191)&lt;0.01),'E1'!K191&gt;A!$O$6,AND('E1'!K191&gt;0,'E1'!K191&lt;A!$O$7)),1,0)</f>
        <v>0</v>
      </c>
      <c r="L28" s="330">
        <f>IF(OR(AND('E1'!L192&gt;0,ABS('E1'!L191)&lt;0.01),'E1'!L191&gt;A!$O$6,AND('E1'!L191&gt;0,'E1'!L191&lt;A!$O$7)),1,0)</f>
        <v>0</v>
      </c>
      <c r="M28" s="330">
        <f>IF(OR(AND('E1'!M192&gt;0,ABS('E1'!M191)&lt;0.01),'E1'!M191&gt;A!$O$6,AND('E1'!M191&gt;0,'E1'!M191&lt;A!$O$7)),1,0)</f>
        <v>0</v>
      </c>
      <c r="N28" s="330">
        <f>IF(OR(AND('E1'!N192&gt;0,ABS('E1'!N191)&lt;0.01),'E1'!N191&gt;A!$O$6,AND('E1'!N191&gt;0,'E1'!N191&lt;A!$O$7)),1,0)</f>
        <v>0</v>
      </c>
      <c r="O28" s="330">
        <f>IF(OR(AND('E1'!O192&gt;0,ABS('E1'!O191)&lt;0.01),'E1'!O191&gt;A!$O$6,AND('E1'!O191&gt;0,'E1'!O191&lt;A!$O$7)),1,0)</f>
        <v>0</v>
      </c>
      <c r="P28" s="331">
        <f>IF(OR(AND('E1'!P192&gt;0,ABS('E1'!P191)&lt;0.01),'E1'!P191&gt;A!$O$6,AND('E1'!P191&gt;0,'E1'!P191&lt;A!$O$7)),1,0)</f>
        <v>0</v>
      </c>
      <c r="R28" s="16" t="str">
        <f t="shared" si="2"/>
        <v>2023Benefits Not Carved Out CheckAllLimited</v>
      </c>
    </row>
  </sheetData>
  <sheetProtection algorithmName="SHA-512" hashValue="B2hRM+4A6HZpaB3lohudxbN/dbMjRtsTQl41PrX0bEZNpN7EqPC6CfBfFKgUOcJA6OLCBG6v4Bpkp47tFD9klA==" saltValue="9ixuDZVEn02k2VxfsDKaLw==" spinCount="100000" sheet="1" objects="1" scenarios="1" formatColumns="0" formatRows="0"/>
  <mergeCells count="3">
    <mergeCell ref="G6:G7"/>
    <mergeCell ref="H6:J6"/>
    <mergeCell ref="L6:O6"/>
  </mergeCells>
  <conditionalFormatting sqref="H8:P28">
    <cfRule type="cellIs" dxfId="3" priority="1" operator="equal">
      <formula>1</formula>
    </cfRule>
  </conditionalFormatting>
  <pageMargins left="0.25" right="0.25" top="0.75" bottom="0.75" header="0.3" footer="0.3"/>
  <pageSetup paperSize="5" scale="24" orientation="portrait" r:id="rId1"/>
  <ignoredErrors>
    <ignoredError sqref="H8:P2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4.42578125" style="36" hidden="1" customWidth="1"/>
    <col min="7" max="7" width="12.140625"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322" t="s">
        <v>210</v>
      </c>
      <c r="D1" s="47"/>
    </row>
    <row r="2" spans="1:18" customFormat="1" ht="15.75" x14ac:dyDescent="0.25">
      <c r="A2" s="131"/>
    </row>
    <row r="3" spans="1:18" customFormat="1" x14ac:dyDescent="0.25">
      <c r="A3" t="s">
        <v>206</v>
      </c>
    </row>
    <row r="4" spans="1:18" s="12" customFormat="1" ht="15.75" x14ac:dyDescent="0.25">
      <c r="A4" s="319" t="s">
        <v>207</v>
      </c>
      <c r="B4" s="323"/>
      <c r="C4" s="320"/>
      <c r="D4" s="320"/>
      <c r="E4" s="320"/>
      <c r="F4" s="45"/>
      <c r="H4" s="45"/>
    </row>
    <row r="5" spans="1:18" x14ac:dyDescent="0.25">
      <c r="A5" t="s">
        <v>208</v>
      </c>
      <c r="G5" s="36"/>
    </row>
    <row r="6" spans="1:18" ht="45" x14ac:dyDescent="0.25">
      <c r="A6" s="15"/>
      <c r="C6" s="15"/>
      <c r="D6" s="15"/>
      <c r="E6" s="15"/>
      <c r="F6" s="17"/>
      <c r="G6" s="506"/>
      <c r="H6" s="494" t="s">
        <v>115</v>
      </c>
      <c r="I6" s="495"/>
      <c r="J6" s="496"/>
      <c r="K6" s="18" t="s">
        <v>116</v>
      </c>
      <c r="L6" s="488" t="s">
        <v>117</v>
      </c>
      <c r="M6" s="488"/>
      <c r="N6" s="488"/>
      <c r="O6" s="488"/>
      <c r="P6" s="19" t="s">
        <v>118</v>
      </c>
    </row>
    <row r="7" spans="1:18" ht="45" customHeight="1" x14ac:dyDescent="0.25">
      <c r="A7" s="159" t="s">
        <v>82</v>
      </c>
      <c r="B7" s="159" t="s">
        <v>83</v>
      </c>
      <c r="C7" s="321" t="s">
        <v>187</v>
      </c>
      <c r="D7" s="160" t="s">
        <v>84</v>
      </c>
      <c r="E7" s="160" t="s">
        <v>85</v>
      </c>
      <c r="F7" s="23"/>
      <c r="G7" s="507"/>
      <c r="H7" s="24" t="s">
        <v>120</v>
      </c>
      <c r="I7" s="24" t="s">
        <v>121</v>
      </c>
      <c r="J7" s="25" t="s">
        <v>122</v>
      </c>
      <c r="K7" s="18" t="s">
        <v>116</v>
      </c>
      <c r="L7" s="18" t="s">
        <v>123</v>
      </c>
      <c r="M7" s="39" t="s">
        <v>124</v>
      </c>
      <c r="N7" s="39" t="s">
        <v>125</v>
      </c>
      <c r="O7" s="39" t="s">
        <v>126</v>
      </c>
      <c r="P7" s="18" t="s">
        <v>127</v>
      </c>
    </row>
    <row r="8" spans="1:18" x14ac:dyDescent="0.25">
      <c r="A8" s="15" t="s">
        <v>97</v>
      </c>
      <c r="B8" s="27">
        <v>2021</v>
      </c>
      <c r="C8" s="28" t="s">
        <v>209</v>
      </c>
      <c r="D8" s="29" t="s">
        <v>100</v>
      </c>
      <c r="E8" s="27" t="s">
        <v>92</v>
      </c>
      <c r="F8" s="30"/>
      <c r="G8" s="41"/>
      <c r="H8" s="32"/>
      <c r="I8" s="33"/>
      <c r="J8" s="33"/>
      <c r="K8" s="327">
        <f>IF(OR(AND('E2'!K24&gt;0,ABS('E2'!K23)&lt;0.01),'E2'!K23&gt;A!$O$6,AND('E2'!K23&gt;0,'E2'!K23&lt;A!$O$7)),1,0)</f>
        <v>0</v>
      </c>
      <c r="L8" s="332">
        <f>IF(OR(AND('E2'!L24&gt;0,ABS('E2'!L23)&lt;0.01),'E2'!L23&gt;A!$O$6,AND('E2'!L23&gt;0,'E2'!L23&lt;A!$O$7)),1,0)</f>
        <v>0</v>
      </c>
      <c r="M8" s="332">
        <f>IF(OR(AND('E2'!M24&gt;0,ABS('E2'!M23)&lt;0.01),'E2'!M23&gt;A!$O$6,AND('E2'!M23&gt;0,'E2'!M23&lt;A!$O$7)),1,0)</f>
        <v>0</v>
      </c>
      <c r="N8" s="332">
        <f>IF(OR(AND('E2'!N24&gt;0,ABS('E2'!N23)&lt;0.01),'E2'!N23&gt;A!$O$6,AND('E2'!N23&gt;0,'E2'!N23&lt;A!$O$7)),1,0)</f>
        <v>0</v>
      </c>
      <c r="O8" s="332">
        <f>IF(OR(AND('E2'!O24&gt;0,ABS('E2'!O23)&lt;0.01),'E2'!O23&gt;A!$O$6,AND('E2'!O23&gt;0,'E2'!O23&lt;A!$O$7)),1,0)</f>
        <v>0</v>
      </c>
      <c r="P8" s="332">
        <f>IF(OR(AND('E2'!P24&gt;0,ABS('E2'!P23)&lt;0.01),'E2'!P23&gt;A!$O$6,AND('E2'!P23&gt;0,'E2'!P23&lt;A!$O$7)),1,0)</f>
        <v>0</v>
      </c>
      <c r="R8" s="15" t="str">
        <f t="shared" ref="R8:R22" si="0">B8&amp;C8&amp;D8&amp;E8</f>
        <v>2021Benefits Not Carved Out CheckHMOAll</v>
      </c>
    </row>
    <row r="9" spans="1:18" x14ac:dyDescent="0.25">
      <c r="A9" s="15" t="s">
        <v>97</v>
      </c>
      <c r="B9" s="27">
        <v>2022</v>
      </c>
      <c r="C9" s="28" t="s">
        <v>209</v>
      </c>
      <c r="D9" s="29" t="s">
        <v>100</v>
      </c>
      <c r="E9" s="27" t="s">
        <v>92</v>
      </c>
      <c r="F9" s="30"/>
      <c r="G9" s="41"/>
      <c r="H9" s="32"/>
      <c r="I9" s="33"/>
      <c r="J9" s="33"/>
      <c r="K9" s="329">
        <f>IF(OR(AND('E2'!K28&gt;0,ABS('E2'!K27)&lt;0.01),'E2'!K27&gt;A!$O$6,AND('E2'!K27&gt;0,'E2'!K27&lt;A!$O$7)),1,0)</f>
        <v>0</v>
      </c>
      <c r="L9" s="333">
        <f>IF(OR(AND('E2'!L28&gt;0,ABS('E2'!L27)&lt;0.01),'E2'!L27&gt;A!$O$6,AND('E2'!L27&gt;0,'E2'!L27&lt;A!$O$7)),1,0)</f>
        <v>0</v>
      </c>
      <c r="M9" s="333">
        <f>IF(OR(AND('E2'!M28&gt;0,ABS('E2'!M27)&lt;0.01),'E2'!M27&gt;A!$O$6,AND('E2'!M27&gt;0,'E2'!M27&lt;A!$O$7)),1,0)</f>
        <v>0</v>
      </c>
      <c r="N9" s="333">
        <f>IF(OR(AND('E2'!N28&gt;0,ABS('E2'!N27)&lt;0.01),'E2'!N27&gt;A!$O$6,AND('E2'!N27&gt;0,'E2'!N27&lt;A!$O$7)),1,0)</f>
        <v>0</v>
      </c>
      <c r="O9" s="333">
        <f>IF(OR(AND('E2'!O28&gt;0,ABS('E2'!O27)&lt;0.01),'E2'!O27&gt;A!$O$6,AND('E2'!O27&gt;0,'E2'!O27&lt;A!$O$7)),1,0)</f>
        <v>0</v>
      </c>
      <c r="P9" s="333">
        <f>IF(OR(AND('E2'!P28&gt;0,ABS('E2'!P27)&lt;0.01),'E2'!P27&gt;A!$O$6,AND('E2'!P27&gt;0,'E2'!P27&lt;A!$O$7)),1,0)</f>
        <v>0</v>
      </c>
      <c r="R9" s="15" t="str">
        <f t="shared" si="0"/>
        <v>2022Benefits Not Carved Out CheckHMOAll</v>
      </c>
    </row>
    <row r="10" spans="1:18" x14ac:dyDescent="0.25">
      <c r="A10" s="15" t="s">
        <v>97</v>
      </c>
      <c r="B10" s="27">
        <v>2023</v>
      </c>
      <c r="C10" s="28" t="s">
        <v>209</v>
      </c>
      <c r="D10" s="29" t="s">
        <v>100</v>
      </c>
      <c r="E10" s="27" t="s">
        <v>92</v>
      </c>
      <c r="F10" s="30"/>
      <c r="G10" s="41"/>
      <c r="H10" s="32"/>
      <c r="I10" s="33"/>
      <c r="J10" s="33"/>
      <c r="K10" s="329">
        <f>IF(OR(AND('E2'!K32&gt;0,ABS('E2'!K31)&lt;0.01),'E2'!K31&gt;A!$O$6,AND('E2'!K31&gt;0,'E2'!K31&lt;A!$O$7)),1,0)</f>
        <v>0</v>
      </c>
      <c r="L10" s="333">
        <f>IF(OR(AND('E2'!L32&gt;0,ABS('E2'!L31)&lt;0.01),'E2'!L31&gt;A!$O$6,AND('E2'!L31&gt;0,'E2'!L31&lt;A!$O$7)),1,0)</f>
        <v>0</v>
      </c>
      <c r="M10" s="333">
        <f>IF(OR(AND('E2'!M32&gt;0,ABS('E2'!M31)&lt;0.01),'E2'!M31&gt;A!$O$6,AND('E2'!M31&gt;0,'E2'!M31&lt;A!$O$7)),1,0)</f>
        <v>0</v>
      </c>
      <c r="N10" s="333">
        <f>IF(OR(AND('E2'!N32&gt;0,ABS('E2'!N31)&lt;0.01),'E2'!N31&gt;A!$O$6,AND('E2'!N31&gt;0,'E2'!N31&lt;A!$O$7)),1,0)</f>
        <v>0</v>
      </c>
      <c r="O10" s="333">
        <f>IF(OR(AND('E2'!O32&gt;0,ABS('E2'!O31)&lt;0.01),'E2'!O31&gt;A!$O$6,AND('E2'!O31&gt;0,'E2'!O31&lt;A!$O$7)),1,0)</f>
        <v>0</v>
      </c>
      <c r="P10" s="333">
        <f>IF(OR(AND('E2'!P32&gt;0,ABS('E2'!P31)&lt;0.01),'E2'!P31&gt;A!$O$6,AND('E2'!P31&gt;0,'E2'!P31&lt;A!$O$7)),1,0)</f>
        <v>0</v>
      </c>
      <c r="R10" s="15" t="str">
        <f t="shared" si="0"/>
        <v>2023Benefits Not Carved Out CheckHMOAll</v>
      </c>
    </row>
    <row r="11" spans="1:18" x14ac:dyDescent="0.25">
      <c r="A11" s="15" t="s">
        <v>97</v>
      </c>
      <c r="B11" s="27">
        <v>2021</v>
      </c>
      <c r="C11" s="28" t="s">
        <v>209</v>
      </c>
      <c r="D11" s="29" t="s">
        <v>101</v>
      </c>
      <c r="E11" s="27" t="s">
        <v>92</v>
      </c>
      <c r="F11" s="30"/>
      <c r="G11" s="41"/>
      <c r="H11" s="32"/>
      <c r="I11" s="33"/>
      <c r="J11" s="33"/>
      <c r="K11" s="329">
        <f>IF(OR(AND('E2'!K36&gt;0,ABS('E2'!K35)&lt;0.01),'E2'!K35&gt;A!$O$6,AND('E2'!K35&gt;0,'E2'!K35&lt;A!$O$7)),1,0)</f>
        <v>0</v>
      </c>
      <c r="L11" s="333">
        <f>IF(OR(AND('E2'!L36&gt;0,ABS('E2'!L35)&lt;0.01),'E2'!L35&gt;A!$O$6,AND('E2'!L35&gt;0,'E2'!L35&lt;A!$O$7)),1,0)</f>
        <v>0</v>
      </c>
      <c r="M11" s="333">
        <f>IF(OR(AND('E2'!M36&gt;0,ABS('E2'!M35)&lt;0.01),'E2'!M35&gt;A!$O$6,AND('E2'!M35&gt;0,'E2'!M35&lt;A!$O$7)),1,0)</f>
        <v>0</v>
      </c>
      <c r="N11" s="333">
        <f>IF(OR(AND('E2'!N36&gt;0,ABS('E2'!N35)&lt;0.01),'E2'!N35&gt;A!$O$6,AND('E2'!N35&gt;0,'E2'!N35&lt;A!$O$7)),1,0)</f>
        <v>0</v>
      </c>
      <c r="O11" s="333">
        <f>IF(OR(AND('E2'!O36&gt;0,ABS('E2'!O35)&lt;0.01),'E2'!O35&gt;A!$O$6,AND('E2'!O35&gt;0,'E2'!O35&lt;A!$O$7)),1,0)</f>
        <v>0</v>
      </c>
      <c r="P11" s="333">
        <f>IF(OR(AND('E2'!P36&gt;0,ABS('E2'!P35)&lt;0.01),'E2'!P35&gt;A!$O$6,AND('E2'!P35&gt;0,'E2'!P35&lt;A!$O$7)),1,0)</f>
        <v>0</v>
      </c>
      <c r="R11" s="15" t="str">
        <f t="shared" si="0"/>
        <v>2021Benefits Not Carved Out CheckPPOAll</v>
      </c>
    </row>
    <row r="12" spans="1:18" x14ac:dyDescent="0.25">
      <c r="A12" s="15" t="s">
        <v>97</v>
      </c>
      <c r="B12" s="27">
        <v>2022</v>
      </c>
      <c r="C12" s="28" t="s">
        <v>209</v>
      </c>
      <c r="D12" s="29" t="s">
        <v>101</v>
      </c>
      <c r="E12" s="27" t="s">
        <v>92</v>
      </c>
      <c r="F12" s="30"/>
      <c r="G12" s="41"/>
      <c r="H12" s="32"/>
      <c r="I12" s="33"/>
      <c r="J12" s="33"/>
      <c r="K12" s="329">
        <f>IF(OR(AND('E2'!K40&gt;0,ABS('E2'!K39)&lt;0.01),'E2'!K39&gt;A!$O$6,AND('E2'!K39&gt;0,'E2'!K39&lt;A!$O$7)),1,0)</f>
        <v>0</v>
      </c>
      <c r="L12" s="333">
        <f>IF(OR(AND('E2'!L40&gt;0,ABS('E2'!L39)&lt;0.01),'E2'!L39&gt;A!$O$6,AND('E2'!L39&gt;0,'E2'!L39&lt;A!$O$7)),1,0)</f>
        <v>0</v>
      </c>
      <c r="M12" s="333">
        <f>IF(OR(AND('E2'!M40&gt;0,ABS('E2'!M39)&lt;0.01),'E2'!M39&gt;A!$O$6,AND('E2'!M39&gt;0,'E2'!M39&lt;A!$O$7)),1,0)</f>
        <v>0</v>
      </c>
      <c r="N12" s="333">
        <f>IF(OR(AND('E2'!N40&gt;0,ABS('E2'!N39)&lt;0.01),'E2'!N39&gt;A!$O$6,AND('E2'!N39&gt;0,'E2'!N39&lt;A!$O$7)),1,0)</f>
        <v>0</v>
      </c>
      <c r="O12" s="333">
        <f>IF(OR(AND('E2'!O40&gt;0,ABS('E2'!O39)&lt;0.01),'E2'!O39&gt;A!$O$6,AND('E2'!O39&gt;0,'E2'!O39&lt;A!$O$7)),1,0)</f>
        <v>0</v>
      </c>
      <c r="P12" s="333">
        <f>IF(OR(AND('E2'!P40&gt;0,ABS('E2'!P39)&lt;0.01),'E2'!P39&gt;A!$O$6,AND('E2'!P39&gt;0,'E2'!P39&lt;A!$O$7)),1,0)</f>
        <v>0</v>
      </c>
      <c r="R12" s="15" t="str">
        <f t="shared" si="0"/>
        <v>2022Benefits Not Carved Out CheckPPOAll</v>
      </c>
    </row>
    <row r="13" spans="1:18" x14ac:dyDescent="0.25">
      <c r="A13" s="15" t="s">
        <v>97</v>
      </c>
      <c r="B13" s="27">
        <v>2023</v>
      </c>
      <c r="C13" s="28" t="s">
        <v>209</v>
      </c>
      <c r="D13" s="29" t="s">
        <v>101</v>
      </c>
      <c r="E13" s="27" t="s">
        <v>92</v>
      </c>
      <c r="F13" s="30"/>
      <c r="G13" s="31"/>
      <c r="H13" s="32"/>
      <c r="I13" s="33"/>
      <c r="J13" s="33"/>
      <c r="K13" s="329">
        <f>IF(OR(AND('E2'!K44&gt;0,ABS('E2'!K43)&lt;0.01),'E2'!K43&gt;A!$O$6,AND('E2'!K43&gt;0,'E2'!K43&lt;A!$O$7)),1,0)</f>
        <v>0</v>
      </c>
      <c r="L13" s="333">
        <f>IF(OR(AND('E2'!L44&gt;0,ABS('E2'!L43)&lt;0.01),'E2'!L43&gt;A!$O$6,AND('E2'!L43&gt;0,'E2'!L43&lt;A!$O$7)),1,0)</f>
        <v>0</v>
      </c>
      <c r="M13" s="333">
        <f>IF(OR(AND('E2'!M44&gt;0,ABS('E2'!M43)&lt;0.01),'E2'!M43&gt;A!$O$6,AND('E2'!M43&gt;0,'E2'!M43&lt;A!$O$7)),1,0)</f>
        <v>0</v>
      </c>
      <c r="N13" s="333">
        <f>IF(OR(AND('E2'!N44&gt;0,ABS('E2'!N43)&lt;0.01),'E2'!N43&gt;A!$O$6,AND('E2'!N43&gt;0,'E2'!N43&lt;A!$O$7)),1,0)</f>
        <v>0</v>
      </c>
      <c r="O13" s="333">
        <f>IF(OR(AND('E2'!O44&gt;0,ABS('E2'!O43)&lt;0.01),'E2'!O43&gt;A!$O$6,AND('E2'!O43&gt;0,'E2'!O43&lt;A!$O$7)),1,0)</f>
        <v>0</v>
      </c>
      <c r="P13" s="333">
        <f>IF(OR(AND('E2'!P44&gt;0,ABS('E2'!P43)&lt;0.01),'E2'!P43&gt;A!$O$6,AND('E2'!P43&gt;0,'E2'!P43&lt;A!$O$7)),1,0)</f>
        <v>0</v>
      </c>
      <c r="R13" s="15" t="str">
        <f t="shared" si="0"/>
        <v>2023Benefits Not Carved Out CheckPPOAll</v>
      </c>
    </row>
    <row r="14" spans="1:18" x14ac:dyDescent="0.25">
      <c r="A14" s="15" t="s">
        <v>97</v>
      </c>
      <c r="B14" s="27">
        <v>2021</v>
      </c>
      <c r="C14" s="28" t="s">
        <v>209</v>
      </c>
      <c r="D14" s="29" t="s">
        <v>102</v>
      </c>
      <c r="E14" s="27" t="s">
        <v>92</v>
      </c>
      <c r="F14" s="30"/>
      <c r="G14" s="31"/>
      <c r="H14" s="32"/>
      <c r="I14" s="33"/>
      <c r="J14" s="33"/>
      <c r="K14" s="329">
        <f>IF(OR(AND('E2'!K48&gt;0,ABS('E2'!K47)&lt;0.01),'E2'!K47&gt;A!$O$6,AND('E2'!K47&gt;0,'E2'!K47&lt;A!$O$7)),1,0)</f>
        <v>0</v>
      </c>
      <c r="L14" s="333">
        <f>IF(OR(AND('E2'!L48&gt;0,ABS('E2'!L47)&lt;0.01),'E2'!L47&gt;A!$O$6,AND('E2'!L47&gt;0,'E2'!L47&lt;A!$O$7)),1,0)</f>
        <v>0</v>
      </c>
      <c r="M14" s="333">
        <f>IF(OR(AND('E2'!M48&gt;0,ABS('E2'!M47)&lt;0.01),'E2'!M47&gt;A!$O$6,AND('E2'!M47&gt;0,'E2'!M47&lt;A!$O$7)),1,0)</f>
        <v>0</v>
      </c>
      <c r="N14" s="333">
        <f>IF(OR(AND('E2'!N48&gt;0,ABS('E2'!N47)&lt;0.01),'E2'!N47&gt;A!$O$6,AND('E2'!N47&gt;0,'E2'!N47&lt;A!$O$7)),1,0)</f>
        <v>0</v>
      </c>
      <c r="O14" s="333">
        <f>IF(OR(AND('E2'!O48&gt;0,ABS('E2'!O47)&lt;0.01),'E2'!O47&gt;A!$O$6,AND('E2'!O47&gt;0,'E2'!O47&lt;A!$O$7)),1,0)</f>
        <v>0</v>
      </c>
      <c r="P14" s="333">
        <f>IF(OR(AND('E2'!P48&gt;0,ABS('E2'!P47)&lt;0.01),'E2'!P47&gt;A!$O$6,AND('E2'!P47&gt;0,'E2'!P47&lt;A!$O$7)),1,0)</f>
        <v>0</v>
      </c>
      <c r="R14" s="15" t="str">
        <f t="shared" si="0"/>
        <v>2021Benefits Not Carved Out CheckPOSAll</v>
      </c>
    </row>
    <row r="15" spans="1:18" x14ac:dyDescent="0.25">
      <c r="A15" s="15" t="s">
        <v>97</v>
      </c>
      <c r="B15" s="27">
        <v>2022</v>
      </c>
      <c r="C15" s="28" t="s">
        <v>209</v>
      </c>
      <c r="D15" s="29" t="s">
        <v>102</v>
      </c>
      <c r="E15" s="27" t="s">
        <v>92</v>
      </c>
      <c r="F15" s="30"/>
      <c r="G15" s="31"/>
      <c r="H15" s="32"/>
      <c r="I15" s="33"/>
      <c r="J15" s="33"/>
      <c r="K15" s="329">
        <f>IF(OR(AND('E2'!K52&gt;0,ABS('E2'!K51)&lt;0.01),'E2'!K51&gt;A!$O$6,AND('E2'!K51&gt;0,'E2'!K51&lt;A!$O$7)),1,0)</f>
        <v>0</v>
      </c>
      <c r="L15" s="333">
        <f>IF(OR(AND('E2'!L52&gt;0,ABS('E2'!L51)&lt;0.01),'E2'!L51&gt;A!$O$6,AND('E2'!L51&gt;0,'E2'!L51&lt;A!$O$7)),1,0)</f>
        <v>0</v>
      </c>
      <c r="M15" s="333">
        <f>IF(OR(AND('E2'!M52&gt;0,ABS('E2'!M51)&lt;0.01),'E2'!M51&gt;A!$O$6,AND('E2'!M51&gt;0,'E2'!M51&lt;A!$O$7)),1,0)</f>
        <v>0</v>
      </c>
      <c r="N15" s="333">
        <f>IF(OR(AND('E2'!N52&gt;0,ABS('E2'!N51)&lt;0.01),'E2'!N51&gt;A!$O$6,AND('E2'!N51&gt;0,'E2'!N51&lt;A!$O$7)),1,0)</f>
        <v>0</v>
      </c>
      <c r="O15" s="333">
        <f>IF(OR(AND('E2'!O52&gt;0,ABS('E2'!O51)&lt;0.01),'E2'!O51&gt;A!$O$6,AND('E2'!O51&gt;0,'E2'!O51&lt;A!$O$7)),1,0)</f>
        <v>0</v>
      </c>
      <c r="P15" s="333">
        <f>IF(OR(AND('E2'!P52&gt;0,ABS('E2'!P51)&lt;0.01),'E2'!P51&gt;A!$O$6,AND('E2'!P51&gt;0,'E2'!P51&lt;A!$O$7)),1,0)</f>
        <v>0</v>
      </c>
      <c r="R15" s="15" t="str">
        <f t="shared" si="0"/>
        <v>2022Benefits Not Carved Out CheckPOSAll</v>
      </c>
    </row>
    <row r="16" spans="1:18" x14ac:dyDescent="0.25">
      <c r="A16" s="15" t="s">
        <v>97</v>
      </c>
      <c r="B16" s="27">
        <v>2023</v>
      </c>
      <c r="C16" s="28" t="s">
        <v>209</v>
      </c>
      <c r="D16" s="29" t="s">
        <v>102</v>
      </c>
      <c r="E16" s="27" t="s">
        <v>92</v>
      </c>
      <c r="F16" s="30"/>
      <c r="G16" s="31"/>
      <c r="H16" s="32"/>
      <c r="I16" s="33"/>
      <c r="J16" s="33"/>
      <c r="K16" s="329">
        <f>IF(OR(AND('E2'!K56&gt;0,ABS('E2'!K55)&lt;0.01),'E2'!K55&gt;A!$O$6,AND('E2'!K55&gt;0,'E2'!K55&lt;A!$O$7)),1,0)</f>
        <v>0</v>
      </c>
      <c r="L16" s="333">
        <f>IF(OR(AND('E2'!L56&gt;0,ABS('E2'!L55)&lt;0.01),'E2'!L55&gt;A!$O$6,AND('E2'!L55&gt;0,'E2'!L55&lt;A!$O$7)),1,0)</f>
        <v>0</v>
      </c>
      <c r="M16" s="333">
        <f>IF(OR(AND('E2'!M56&gt;0,ABS('E2'!M55)&lt;0.01),'E2'!M55&gt;A!$O$6,AND('E2'!M55&gt;0,'E2'!M55&lt;A!$O$7)),1,0)</f>
        <v>0</v>
      </c>
      <c r="N16" s="333">
        <f>IF(OR(AND('E2'!N56&gt;0,ABS('E2'!N55)&lt;0.01),'E2'!N55&gt;A!$O$6,AND('E2'!N55&gt;0,'E2'!N55&lt;A!$O$7)),1,0)</f>
        <v>0</v>
      </c>
      <c r="O16" s="333">
        <f>IF(OR(AND('E2'!O56&gt;0,ABS('E2'!O55)&lt;0.01),'E2'!O55&gt;A!$O$6,AND('E2'!O55&gt;0,'E2'!O55&lt;A!$O$7)),1,0)</f>
        <v>0</v>
      </c>
      <c r="P16" s="333">
        <f>IF(OR(AND('E2'!P56&gt;0,ABS('E2'!P55)&lt;0.01),'E2'!P55&gt;A!$O$6,AND('E2'!P55&gt;0,'E2'!P55&lt;A!$O$7)),1,0)</f>
        <v>0</v>
      </c>
      <c r="R16" s="15" t="str">
        <f t="shared" si="0"/>
        <v>2023Benefits Not Carved Out CheckPOSAll</v>
      </c>
    </row>
    <row r="17" spans="1:18" x14ac:dyDescent="0.25">
      <c r="A17" s="15" t="s">
        <v>97</v>
      </c>
      <c r="B17" s="27">
        <v>2021</v>
      </c>
      <c r="C17" s="28" t="s">
        <v>209</v>
      </c>
      <c r="D17" s="29" t="s">
        <v>103</v>
      </c>
      <c r="E17" s="27" t="s">
        <v>92</v>
      </c>
      <c r="F17" s="30"/>
      <c r="G17" s="31"/>
      <c r="H17" s="32"/>
      <c r="I17" s="33"/>
      <c r="J17" s="33"/>
      <c r="K17" s="329">
        <f>IF(OR(AND('E2'!K60&gt;0,ABS('E2'!K59)&lt;0.01),'E2'!K59&gt;A!$O$6,AND('E2'!K59&gt;0,'E2'!K59&lt;A!$O$7)),1,0)</f>
        <v>0</v>
      </c>
      <c r="L17" s="333">
        <f>IF(OR(AND('E2'!L60&gt;0,ABS('E2'!L59)&lt;0.01),'E2'!L59&gt;A!$O$6,AND('E2'!L59&gt;0,'E2'!L59&lt;A!$O$7)),1,0)</f>
        <v>0</v>
      </c>
      <c r="M17" s="333">
        <f>IF(OR(AND('E2'!M60&gt;0,ABS('E2'!M59)&lt;0.01),'E2'!M59&gt;A!$O$6,AND('E2'!M59&gt;0,'E2'!M59&lt;A!$O$7)),1,0)</f>
        <v>0</v>
      </c>
      <c r="N17" s="333">
        <f>IF(OR(AND('E2'!N60&gt;0,ABS('E2'!N59)&lt;0.01),'E2'!N59&gt;A!$O$6,AND('E2'!N59&gt;0,'E2'!N59&lt;A!$O$7)),1,0)</f>
        <v>0</v>
      </c>
      <c r="O17" s="333">
        <f>IF(OR(AND('E2'!O60&gt;0,ABS('E2'!O59)&lt;0.01),'E2'!O59&gt;A!$O$6,AND('E2'!O59&gt;0,'E2'!O59&lt;A!$O$7)),1,0)</f>
        <v>0</v>
      </c>
      <c r="P17" s="333">
        <f>IF(OR(AND('E2'!P60&gt;0,ABS('E2'!P59)&lt;0.01),'E2'!P59&gt;A!$O$6,AND('E2'!P59&gt;0,'E2'!P59&lt;A!$O$7)),1,0)</f>
        <v>0</v>
      </c>
      <c r="R17" s="15" t="str">
        <f t="shared" si="0"/>
        <v>2021Benefits Not Carved Out CheckOtherAll</v>
      </c>
    </row>
    <row r="18" spans="1:18" x14ac:dyDescent="0.25">
      <c r="A18" s="15" t="s">
        <v>97</v>
      </c>
      <c r="B18" s="27">
        <v>2022</v>
      </c>
      <c r="C18" s="28" t="s">
        <v>209</v>
      </c>
      <c r="D18" s="29" t="s">
        <v>103</v>
      </c>
      <c r="E18" s="27" t="s">
        <v>92</v>
      </c>
      <c r="F18" s="30"/>
      <c r="G18" s="31"/>
      <c r="H18" s="32"/>
      <c r="I18" s="33"/>
      <c r="J18" s="33"/>
      <c r="K18" s="329">
        <f>IF(OR(AND('E2'!K64&gt;0,ABS('E2'!K63)&lt;0.01),'E2'!K63&gt;A!$O$6,AND('E2'!K63&gt;0,'E2'!K63&lt;A!$O$7)),1,0)</f>
        <v>0</v>
      </c>
      <c r="L18" s="333">
        <f>IF(OR(AND('E2'!L64&gt;0,ABS('E2'!L63)&lt;0.01),'E2'!L63&gt;A!$O$6,AND('E2'!L63&gt;0,'E2'!L63&lt;A!$O$7)),1,0)</f>
        <v>0</v>
      </c>
      <c r="M18" s="333">
        <f>IF(OR(AND('E2'!M64&gt;0,ABS('E2'!M63)&lt;0.01),'E2'!M63&gt;A!$O$6,AND('E2'!M63&gt;0,'E2'!M63&lt;A!$O$7)),1,0)</f>
        <v>0</v>
      </c>
      <c r="N18" s="333">
        <f>IF(OR(AND('E2'!N64&gt;0,ABS('E2'!N63)&lt;0.01),'E2'!N63&gt;A!$O$6,AND('E2'!N63&gt;0,'E2'!N63&lt;A!$O$7)),1,0)</f>
        <v>0</v>
      </c>
      <c r="O18" s="333">
        <f>IF(OR(AND('E2'!O64&gt;0,ABS('E2'!O63)&lt;0.01),'E2'!O63&gt;A!$O$6,AND('E2'!O63&gt;0,'E2'!O63&lt;A!$O$7)),1,0)</f>
        <v>0</v>
      </c>
      <c r="P18" s="333">
        <f>IF(OR(AND('E2'!P64&gt;0,ABS('E2'!P63)&lt;0.01),'E2'!P63&gt;A!$O$6,AND('E2'!P63&gt;0,'E2'!P63&lt;A!$O$7)),1,0)</f>
        <v>0</v>
      </c>
      <c r="R18" s="15" t="str">
        <f t="shared" si="0"/>
        <v>2022Benefits Not Carved Out CheckOtherAll</v>
      </c>
    </row>
    <row r="19" spans="1:18" x14ac:dyDescent="0.25">
      <c r="A19" s="15" t="s">
        <v>97</v>
      </c>
      <c r="B19" s="27">
        <v>2023</v>
      </c>
      <c r="C19" s="28" t="s">
        <v>209</v>
      </c>
      <c r="D19" s="29" t="s">
        <v>103</v>
      </c>
      <c r="E19" s="27" t="s">
        <v>92</v>
      </c>
      <c r="F19" s="30"/>
      <c r="G19" s="31"/>
      <c r="H19" s="32"/>
      <c r="I19" s="33"/>
      <c r="J19" s="33"/>
      <c r="K19" s="329">
        <f>IF(OR(AND('E2'!K68&gt;0,ABS('E2'!K67)&lt;0.01),'E2'!K67&gt;A!$O$6,AND('E2'!K67&gt;0,'E2'!K67&lt;A!$O$7)),1,0)</f>
        <v>0</v>
      </c>
      <c r="L19" s="333">
        <f>IF(OR(AND('E2'!L68&gt;0,ABS('E2'!L67)&lt;0.01),'E2'!L67&gt;A!$O$6,AND('E2'!L67&gt;0,'E2'!L67&lt;A!$O$7)),1,0)</f>
        <v>0</v>
      </c>
      <c r="M19" s="333">
        <f>IF(OR(AND('E2'!M68&gt;0,ABS('E2'!M67)&lt;0.01),'E2'!M67&gt;A!$O$6,AND('E2'!M67&gt;0,'E2'!M67&lt;A!$O$7)),1,0)</f>
        <v>0</v>
      </c>
      <c r="N19" s="333">
        <f>IF(OR(AND('E2'!N68&gt;0,ABS('E2'!N67)&lt;0.01),'E2'!N67&gt;A!$O$6,AND('E2'!N67&gt;0,'E2'!N67&lt;A!$O$7)),1,0)</f>
        <v>0</v>
      </c>
      <c r="O19" s="333">
        <f>IF(OR(AND('E2'!O68&gt;0,ABS('E2'!O67)&lt;0.01),'E2'!O67&gt;A!$O$6,AND('E2'!O67&gt;0,'E2'!O67&lt;A!$O$7)),1,0)</f>
        <v>0</v>
      </c>
      <c r="P19" s="333">
        <f>IF(OR(AND('E2'!P68&gt;0,ABS('E2'!P67)&lt;0.01),'E2'!P67&gt;A!$O$6,AND('E2'!P67&gt;0,'E2'!P67&lt;A!$O$7)),1,0)</f>
        <v>0</v>
      </c>
      <c r="R19" s="15" t="str">
        <f t="shared" si="0"/>
        <v>2023Benefits Not Carved Out CheckOtherAll</v>
      </c>
    </row>
    <row r="20" spans="1:18" x14ac:dyDescent="0.25">
      <c r="A20" s="15" t="s">
        <v>97</v>
      </c>
      <c r="B20" s="27">
        <v>2021</v>
      </c>
      <c r="C20" s="28" t="s">
        <v>209</v>
      </c>
      <c r="D20" s="27" t="s">
        <v>92</v>
      </c>
      <c r="E20" s="34" t="s">
        <v>104</v>
      </c>
      <c r="F20" s="30"/>
      <c r="G20" s="35"/>
      <c r="H20" s="334"/>
      <c r="I20" s="335"/>
      <c r="J20" s="335"/>
      <c r="K20" s="329">
        <f>IF(OR(AND('E2'!K72&gt;0,ABS('E2'!K71)&lt;0.01),'E2'!K71&gt;A!$O$6,AND('E2'!K71&gt;0,'E2'!K71&lt;A!$O$7)),1,0)</f>
        <v>0</v>
      </c>
      <c r="L20" s="333">
        <f>IF(OR(AND('E2'!L72&gt;0,ABS('E2'!L71)&lt;0.01),'E2'!L71&gt;A!$O$6,AND('E2'!L71&gt;0,'E2'!L71&lt;A!$O$7)),1,0)</f>
        <v>0</v>
      </c>
      <c r="M20" s="333">
        <f>IF(OR(AND('E2'!M72&gt;0,ABS('E2'!M71)&lt;0.01),'E2'!M71&gt;A!$O$6,AND('E2'!M71&gt;0,'E2'!M71&lt;A!$O$7)),1,0)</f>
        <v>0</v>
      </c>
      <c r="N20" s="333">
        <f>IF(OR(AND('E2'!N72&gt;0,ABS('E2'!N71)&lt;0.01),'E2'!N71&gt;A!$O$6,AND('E2'!N71&gt;0,'E2'!N71&lt;A!$O$7)),1,0)</f>
        <v>0</v>
      </c>
      <c r="O20" s="333">
        <f>IF(OR(AND('E2'!O72&gt;0,ABS('E2'!O71)&lt;0.01),'E2'!O71&gt;A!$O$6,AND('E2'!O71&gt;0,'E2'!O71&lt;A!$O$7)),1,0)</f>
        <v>0</v>
      </c>
      <c r="P20" s="333">
        <f>IF(OR(AND('E2'!P72&gt;0,ABS('E2'!P71)&lt;0.01),'E2'!P71&gt;A!$O$6,AND('E2'!P71&gt;0,'E2'!P71&lt;A!$O$7)),1,0)</f>
        <v>0</v>
      </c>
      <c r="R20" s="15" t="str">
        <f t="shared" si="0"/>
        <v>2021Benefits Not Carved Out CheckAllHDHP</v>
      </c>
    </row>
    <row r="21" spans="1:18" x14ac:dyDescent="0.25">
      <c r="A21" s="15" t="s">
        <v>97</v>
      </c>
      <c r="B21" s="27">
        <v>2022</v>
      </c>
      <c r="C21" s="28" t="s">
        <v>209</v>
      </c>
      <c r="D21" s="27" t="s">
        <v>92</v>
      </c>
      <c r="E21" s="34" t="s">
        <v>104</v>
      </c>
      <c r="F21" s="30"/>
      <c r="G21" s="35"/>
      <c r="H21" s="334"/>
      <c r="I21" s="335"/>
      <c r="J21" s="335"/>
      <c r="K21" s="329">
        <f>IF(OR(AND('E2'!K75&gt;0,ABS('E2'!K74)&lt;0.01),'E2'!K74&gt;A!$O$6,AND('E2'!K74&gt;0,'E2'!K74&lt;A!$O$7)),1,0)</f>
        <v>0</v>
      </c>
      <c r="L21" s="333">
        <f>IF(OR(AND('E2'!L75&gt;0,ABS('E2'!L74)&lt;0.01),'E2'!L74&gt;A!$O$6,AND('E2'!L74&gt;0,'E2'!L74&lt;A!$O$7)),1,0)</f>
        <v>0</v>
      </c>
      <c r="M21" s="333">
        <f>IF(OR(AND('E2'!M75&gt;0,ABS('E2'!M74)&lt;0.01),'E2'!M74&gt;A!$O$6,AND('E2'!M74&gt;0,'E2'!M74&lt;A!$O$7)),1,0)</f>
        <v>0</v>
      </c>
      <c r="N21" s="333">
        <f>IF(OR(AND('E2'!N75&gt;0,ABS('E2'!N74)&lt;0.01),'E2'!N74&gt;A!$O$6,AND('E2'!N74&gt;0,'E2'!N74&lt;A!$O$7)),1,0)</f>
        <v>0</v>
      </c>
      <c r="O21" s="333">
        <f>IF(OR(AND('E2'!O75&gt;0,ABS('E2'!O74)&lt;0.01),'E2'!O74&gt;A!$O$6,AND('E2'!O74&gt;0,'E2'!O74&lt;A!$O$7)),1,0)</f>
        <v>0</v>
      </c>
      <c r="P21" s="333">
        <f>IF(OR(AND('E2'!P75&gt;0,ABS('E2'!P74)&lt;0.01),'E2'!P74&gt;A!$O$6,AND('E2'!P74&gt;0,'E2'!P74&lt;A!$O$7)),1,0)</f>
        <v>0</v>
      </c>
      <c r="R21" s="15" t="str">
        <f t="shared" si="0"/>
        <v>2022Benefits Not Carved Out CheckAllHDHP</v>
      </c>
    </row>
    <row r="22" spans="1:18" x14ac:dyDescent="0.25">
      <c r="A22" s="15" t="s">
        <v>97</v>
      </c>
      <c r="B22" s="27">
        <v>2023</v>
      </c>
      <c r="C22" s="28" t="s">
        <v>209</v>
      </c>
      <c r="D22" s="27" t="s">
        <v>92</v>
      </c>
      <c r="E22" s="34" t="s">
        <v>104</v>
      </c>
      <c r="F22" s="30"/>
      <c r="G22" s="35"/>
      <c r="H22" s="334"/>
      <c r="I22" s="335"/>
      <c r="J22" s="335"/>
      <c r="K22" s="329">
        <f>IF(OR(AND('E2'!K78&gt;0,ABS('E2'!K77)&lt;0.01),'E2'!K77&gt;A!$O$6,AND('E2'!K77&gt;0,'E2'!K77&lt;A!$O$7)),1,0)</f>
        <v>0</v>
      </c>
      <c r="L22" s="333">
        <f>IF(OR(AND('E2'!L78&gt;0,ABS('E2'!L77)&lt;0.01),'E2'!L77&gt;A!$O$6,AND('E2'!L77&gt;0,'E2'!L77&lt;A!$O$7)),1,0)</f>
        <v>0</v>
      </c>
      <c r="M22" s="333">
        <f>IF(OR(AND('E2'!M78&gt;0,ABS('E2'!M77)&lt;0.01),'E2'!M77&gt;A!$O$6,AND('E2'!M77&gt;0,'E2'!M77&lt;A!$O$7)),1,0)</f>
        <v>0</v>
      </c>
      <c r="N22" s="333">
        <f>IF(OR(AND('E2'!N78&gt;0,ABS('E2'!N77)&lt;0.01),'E2'!N77&gt;A!$O$6,AND('E2'!N77&gt;0,'E2'!N77&lt;A!$O$7)),1,0)</f>
        <v>0</v>
      </c>
      <c r="O22" s="333">
        <f>IF(OR(AND('E2'!O78&gt;0,ABS('E2'!O77)&lt;0.01),'E2'!O77&gt;A!$O$6,AND('E2'!O77&gt;0,'E2'!O77&lt;A!$O$7)),1,0)</f>
        <v>0</v>
      </c>
      <c r="P22" s="333">
        <f>IF(OR(AND('E2'!P78&gt;0,ABS('E2'!P77)&lt;0.01),'E2'!P77&gt;A!$O$6,AND('E2'!P77&gt;0,'E2'!P77&lt;A!$O$7)),1,0)</f>
        <v>0</v>
      </c>
      <c r="R22" s="15" t="str">
        <f t="shared" si="0"/>
        <v>2023Benefits Not Carved Out CheckAllHDHP</v>
      </c>
    </row>
    <row r="23" spans="1:18" x14ac:dyDescent="0.25">
      <c r="A23" s="15" t="s">
        <v>97</v>
      </c>
      <c r="B23" s="27">
        <v>2021</v>
      </c>
      <c r="C23" s="28" t="s">
        <v>209</v>
      </c>
      <c r="D23" s="27" t="s">
        <v>92</v>
      </c>
      <c r="E23" s="34" t="s">
        <v>105</v>
      </c>
      <c r="F23" s="30"/>
      <c r="G23" s="35"/>
      <c r="H23" s="334"/>
      <c r="I23" s="335"/>
      <c r="J23" s="335"/>
      <c r="K23" s="329">
        <f>IF(OR(AND('E2'!K81&gt;0,ABS('E2'!K80)&lt;0.01),'E2'!K80&gt;A!$O$6,AND('E2'!K80&gt;0,'E2'!K80&lt;A!$O$7)),1,0)</f>
        <v>0</v>
      </c>
      <c r="L23" s="333">
        <f>IF(OR(AND('E2'!L81&gt;0,ABS('E2'!L80)&lt;0.01),'E2'!L80&gt;A!$O$6,AND('E2'!L80&gt;0,'E2'!L80&lt;A!$O$7)),1,0)</f>
        <v>0</v>
      </c>
      <c r="M23" s="333">
        <f>IF(OR(AND('E2'!M81&gt;0,ABS('E2'!M80)&lt;0.01),'E2'!M80&gt;A!$O$6,AND('E2'!M80&gt;0,'E2'!M80&lt;A!$O$7)),1,0)</f>
        <v>0</v>
      </c>
      <c r="N23" s="333">
        <f>IF(OR(AND('E2'!N81&gt;0,ABS('E2'!N80)&lt;0.01),'E2'!N80&gt;A!$O$6,AND('E2'!N80&gt;0,'E2'!N80&lt;A!$O$7)),1,0)</f>
        <v>0</v>
      </c>
      <c r="O23" s="333">
        <f>IF(OR(AND('E2'!O81&gt;0,ABS('E2'!O80)&lt;0.01),'E2'!O80&gt;A!$O$6,AND('E2'!O80&gt;0,'E2'!O80&lt;A!$O$7)),1,0)</f>
        <v>0</v>
      </c>
      <c r="P23" s="333">
        <f>IF(OR(AND('E2'!P81&gt;0,ABS('E2'!P80)&lt;0.01),'E2'!P80&gt;A!$O$6,AND('E2'!P80&gt;0,'E2'!P80&lt;A!$O$7)),1,0)</f>
        <v>0</v>
      </c>
      <c r="R23" s="15" t="str">
        <f t="shared" ref="R23:R28" si="1">B23&amp;C23&amp;D23&amp;E23</f>
        <v>2021Benefits Not Carved Out CheckAllTiered</v>
      </c>
    </row>
    <row r="24" spans="1:18" x14ac:dyDescent="0.25">
      <c r="A24" s="15" t="s">
        <v>97</v>
      </c>
      <c r="B24" s="27">
        <v>2022</v>
      </c>
      <c r="C24" s="28" t="s">
        <v>209</v>
      </c>
      <c r="D24" s="27" t="s">
        <v>92</v>
      </c>
      <c r="E24" s="34" t="s">
        <v>105</v>
      </c>
      <c r="F24" s="30"/>
      <c r="G24" s="35"/>
      <c r="H24" s="334"/>
      <c r="I24" s="335"/>
      <c r="J24" s="335"/>
      <c r="K24" s="329">
        <f>IF(OR(AND('E2'!K84&gt;0,ABS('E2'!K83)&lt;0.01),'E2'!K83&gt;A!$O$6,AND('E2'!K83&gt;0,'E2'!K83&lt;A!$O$7)),1,0)</f>
        <v>0</v>
      </c>
      <c r="L24" s="333">
        <f>IF(OR(AND('E2'!L84&gt;0,ABS('E2'!L83)&lt;0.01),'E2'!L83&gt;A!$O$6,AND('E2'!L83&gt;0,'E2'!L83&lt;A!$O$7)),1,0)</f>
        <v>0</v>
      </c>
      <c r="M24" s="333">
        <f>IF(OR(AND('E2'!M84&gt;0,ABS('E2'!M83)&lt;0.01),'E2'!M83&gt;A!$O$6,AND('E2'!M83&gt;0,'E2'!M83&lt;A!$O$7)),1,0)</f>
        <v>0</v>
      </c>
      <c r="N24" s="333">
        <f>IF(OR(AND('E2'!N84&gt;0,ABS('E2'!N83)&lt;0.01),'E2'!N83&gt;A!$O$6,AND('E2'!N83&gt;0,'E2'!N83&lt;A!$O$7)),1,0)</f>
        <v>0</v>
      </c>
      <c r="O24" s="333">
        <f>IF(OR(AND('E2'!O84&gt;0,ABS('E2'!O83)&lt;0.01),'E2'!O83&gt;A!$O$6,AND('E2'!O83&gt;0,'E2'!O83&lt;A!$O$7)),1,0)</f>
        <v>0</v>
      </c>
      <c r="P24" s="333">
        <f>IF(OR(AND('E2'!P84&gt;0,ABS('E2'!P83)&lt;0.01),'E2'!P83&gt;A!$O$6,AND('E2'!P83&gt;0,'E2'!P83&lt;A!$O$7)),1,0)</f>
        <v>0</v>
      </c>
      <c r="R24" s="15" t="str">
        <f t="shared" si="1"/>
        <v>2022Benefits Not Carved Out CheckAllTiered</v>
      </c>
    </row>
    <row r="25" spans="1:18" x14ac:dyDescent="0.25">
      <c r="A25" s="15" t="s">
        <v>97</v>
      </c>
      <c r="B25" s="27">
        <v>2023</v>
      </c>
      <c r="C25" s="28" t="s">
        <v>209</v>
      </c>
      <c r="D25" s="27" t="s">
        <v>92</v>
      </c>
      <c r="E25" s="34" t="s">
        <v>105</v>
      </c>
      <c r="F25" s="30"/>
      <c r="G25" s="35"/>
      <c r="H25" s="334"/>
      <c r="I25" s="335"/>
      <c r="J25" s="335"/>
      <c r="K25" s="329">
        <f>IF(OR(AND('E2'!K87&gt;0,ABS('E2'!K86)&lt;0.01),'E2'!K86&gt;A!$O$6,AND('E2'!K86&gt;0,'E2'!K86&lt;A!$O$7)),1,0)</f>
        <v>0</v>
      </c>
      <c r="L25" s="333">
        <f>IF(OR(AND('E2'!L87&gt;0,ABS('E2'!L86)&lt;0.01),'E2'!L86&gt;A!$O$6,AND('E2'!L86&gt;0,'E2'!L86&lt;A!$O$7)),1,0)</f>
        <v>0</v>
      </c>
      <c r="M25" s="333">
        <f>IF(OR(AND('E2'!M87&gt;0,ABS('E2'!M86)&lt;0.01),'E2'!M86&gt;A!$O$6,AND('E2'!M86&gt;0,'E2'!M86&lt;A!$O$7)),1,0)</f>
        <v>0</v>
      </c>
      <c r="N25" s="333">
        <f>IF(OR(AND('E2'!N87&gt;0,ABS('E2'!N86)&lt;0.01),'E2'!N86&gt;A!$O$6,AND('E2'!N86&gt;0,'E2'!N86&lt;A!$O$7)),1,0)</f>
        <v>0</v>
      </c>
      <c r="O25" s="333">
        <f>IF(OR(AND('E2'!O87&gt;0,ABS('E2'!O86)&lt;0.01),'E2'!O86&gt;A!$O$6,AND('E2'!O86&gt;0,'E2'!O86&lt;A!$O$7)),1,0)</f>
        <v>0</v>
      </c>
      <c r="P25" s="333">
        <f>IF(OR(AND('E2'!P87&gt;0,ABS('E2'!P86)&lt;0.01),'E2'!P86&gt;A!$O$6,AND('E2'!P86&gt;0,'E2'!P86&lt;A!$O$7)),1,0)</f>
        <v>0</v>
      </c>
      <c r="R25" s="15" t="str">
        <f t="shared" si="1"/>
        <v>2023Benefits Not Carved Out CheckAllTiered</v>
      </c>
    </row>
    <row r="26" spans="1:18" x14ac:dyDescent="0.25">
      <c r="A26" s="15" t="s">
        <v>97</v>
      </c>
      <c r="B26" s="27">
        <v>2021</v>
      </c>
      <c r="C26" s="28" t="s">
        <v>209</v>
      </c>
      <c r="D26" s="27" t="s">
        <v>92</v>
      </c>
      <c r="E26" s="34" t="s">
        <v>106</v>
      </c>
      <c r="F26" s="30"/>
      <c r="G26" s="35"/>
      <c r="H26" s="334"/>
      <c r="I26" s="335"/>
      <c r="J26" s="335"/>
      <c r="K26" s="329">
        <f>IF(OR(AND('E2'!K90&gt;0,ABS('E2'!K89)&lt;0.01),'E2'!K89&gt;A!$O$6,AND('E2'!K89&gt;0,'E2'!K89&lt;A!$O$7)),1,0)</f>
        <v>0</v>
      </c>
      <c r="L26" s="333">
        <f>IF(OR(AND('E2'!L90&gt;0,ABS('E2'!L89)&lt;0.01),'E2'!L89&gt;A!$O$6,AND('E2'!L89&gt;0,'E2'!L89&lt;A!$O$7)),1,0)</f>
        <v>0</v>
      </c>
      <c r="M26" s="333">
        <f>IF(OR(AND('E2'!M90&gt;0,ABS('E2'!M89)&lt;0.01),'E2'!M89&gt;A!$O$6,AND('E2'!M89&gt;0,'E2'!M89&lt;A!$O$7)),1,0)</f>
        <v>0</v>
      </c>
      <c r="N26" s="333">
        <f>IF(OR(AND('E2'!N90&gt;0,ABS('E2'!N89)&lt;0.01),'E2'!N89&gt;A!$O$6,AND('E2'!N89&gt;0,'E2'!N89&lt;A!$O$7)),1,0)</f>
        <v>0</v>
      </c>
      <c r="O26" s="333">
        <f>IF(OR(AND('E2'!O90&gt;0,ABS('E2'!O89)&lt;0.01),'E2'!O89&gt;A!$O$6,AND('E2'!O89&gt;0,'E2'!O89&lt;A!$O$7)),1,0)</f>
        <v>0</v>
      </c>
      <c r="P26" s="333">
        <f>IF(OR(AND('E2'!P90&gt;0,ABS('E2'!P89)&lt;0.01),'E2'!P89&gt;A!$O$6,AND('E2'!P89&gt;0,'E2'!P89&lt;A!$O$7)),1,0)</f>
        <v>0</v>
      </c>
      <c r="R26" s="15" t="str">
        <f t="shared" si="1"/>
        <v>2021Benefits Not Carved Out CheckAllLimited</v>
      </c>
    </row>
    <row r="27" spans="1:18" x14ac:dyDescent="0.25">
      <c r="A27" s="15" t="s">
        <v>97</v>
      </c>
      <c r="B27" s="27">
        <v>2022</v>
      </c>
      <c r="C27" s="28" t="s">
        <v>209</v>
      </c>
      <c r="D27" s="27" t="s">
        <v>92</v>
      </c>
      <c r="E27" s="34" t="s">
        <v>106</v>
      </c>
      <c r="F27" s="30"/>
      <c r="G27" s="35"/>
      <c r="H27" s="334"/>
      <c r="I27" s="335"/>
      <c r="J27" s="335"/>
      <c r="K27" s="329">
        <f>IF(OR(AND('E2'!K93&gt;0,ABS('E2'!K92)&lt;0.01),'E2'!K92&gt;A!$O$6,AND('E2'!K92&gt;0,'E2'!K92&lt;A!$O$7)),1,0)</f>
        <v>0</v>
      </c>
      <c r="L27" s="333">
        <f>IF(OR(AND('E2'!L93&gt;0,ABS('E2'!L92)&lt;0.01),'E2'!L92&gt;A!$O$6,AND('E2'!L92&gt;0,'E2'!L92&lt;A!$O$7)),1,0)</f>
        <v>0</v>
      </c>
      <c r="M27" s="333">
        <f>IF(OR(AND('E2'!M93&gt;0,ABS('E2'!M92)&lt;0.01),'E2'!M92&gt;A!$O$6,AND('E2'!M92&gt;0,'E2'!M92&lt;A!$O$7)),1,0)</f>
        <v>0</v>
      </c>
      <c r="N27" s="333">
        <f>IF(OR(AND('E2'!N93&gt;0,ABS('E2'!N92)&lt;0.01),'E2'!N92&gt;A!$O$6,AND('E2'!N92&gt;0,'E2'!N92&lt;A!$O$7)),1,0)</f>
        <v>0</v>
      </c>
      <c r="O27" s="333">
        <f>IF(OR(AND('E2'!O93&gt;0,ABS('E2'!O92)&lt;0.01),'E2'!O92&gt;A!$O$6,AND('E2'!O92&gt;0,'E2'!O92&lt;A!$O$7)),1,0)</f>
        <v>0</v>
      </c>
      <c r="P27" s="333">
        <f>IF(OR(AND('E2'!P93&gt;0,ABS('E2'!P92)&lt;0.01),'E2'!P92&gt;A!$O$6,AND('E2'!P92&gt;0,'E2'!P92&lt;A!$O$7)),1,0)</f>
        <v>0</v>
      </c>
      <c r="R27" s="15" t="str">
        <f t="shared" si="1"/>
        <v>2022Benefits Not Carved Out CheckAllLimited</v>
      </c>
    </row>
    <row r="28" spans="1:18" x14ac:dyDescent="0.25">
      <c r="A28" s="15" t="s">
        <v>97</v>
      </c>
      <c r="B28" s="27">
        <v>2023</v>
      </c>
      <c r="C28" s="28" t="s">
        <v>209</v>
      </c>
      <c r="D28" s="27" t="s">
        <v>92</v>
      </c>
      <c r="E28" s="34" t="s">
        <v>106</v>
      </c>
      <c r="F28" s="30"/>
      <c r="G28" s="35"/>
      <c r="H28" s="336"/>
      <c r="I28" s="337"/>
      <c r="J28" s="337"/>
      <c r="K28" s="331">
        <f>IF(OR(AND('E2'!K96&gt;0,ABS('E2'!K95)&lt;0.01),'E2'!K95&gt;A!$O$6,AND('E2'!K95&gt;0,'E2'!K95&lt;A!$O$7)),1,0)</f>
        <v>0</v>
      </c>
      <c r="L28" s="338">
        <f>IF(OR(AND('E2'!L96&gt;0,ABS('E2'!L95)&lt;0.01),'E2'!L95&gt;A!$O$6,AND('E2'!L95&gt;0,'E2'!L95&lt;A!$O$7)),1,0)</f>
        <v>0</v>
      </c>
      <c r="M28" s="338">
        <f>IF(OR(AND('E2'!M96&gt;0,ABS('E2'!M95)&lt;0.01),'E2'!M95&gt;A!$O$6,AND('E2'!M95&gt;0,'E2'!M95&lt;A!$O$7)),1,0)</f>
        <v>0</v>
      </c>
      <c r="N28" s="338">
        <f>IF(OR(AND('E2'!N96&gt;0,ABS('E2'!N95)&lt;0.01),'E2'!N95&gt;A!$O$6,AND('E2'!N95&gt;0,'E2'!N95&lt;A!$O$7)),1,0)</f>
        <v>0</v>
      </c>
      <c r="O28" s="338">
        <f>IF(OR(AND('E2'!O96&gt;0,ABS('E2'!O95)&lt;0.01),'E2'!O95&gt;A!$O$6,AND('E2'!O95&gt;0,'E2'!O95&lt;A!$O$7)),1,0)</f>
        <v>0</v>
      </c>
      <c r="P28" s="338">
        <f>IF(OR(AND('E2'!P96&gt;0,ABS('E2'!P95)&lt;0.01),'E2'!P95&gt;A!$O$6,AND('E2'!P95&gt;0,'E2'!P95&lt;A!$O$7)),1,0)</f>
        <v>0</v>
      </c>
      <c r="R28" s="15" t="str">
        <f t="shared" si="1"/>
        <v>2023Benefits Not Carved Out CheckAllLimited</v>
      </c>
    </row>
  </sheetData>
  <sheetProtection algorithmName="SHA-512" hashValue="AZfVKEOnH/O5hXiZzoPKTCtBYR0EAOAneU5j3sgoUWg34f0aff2VSBXN1eGb4FIeqRiD+XjBX3Pm8Rbfv2N1VQ==" saltValue="IqACXaxl9KnjTtZseF2nHg==" spinCount="100000" sheet="1" objects="1" scenarios="1" formatColumns="0" formatRows="0"/>
  <mergeCells count="3">
    <mergeCell ref="G6:G7"/>
    <mergeCell ref="H6:J6"/>
    <mergeCell ref="L6:O6"/>
  </mergeCells>
  <conditionalFormatting sqref="K8:P28">
    <cfRule type="cellIs" dxfId="2" priority="1" operator="equal">
      <formula>1</formula>
    </cfRule>
  </conditionalFormatting>
  <pageMargins left="0.25" right="0.25" top="0.75" bottom="0.75" header="0.3" footer="0.3"/>
  <pageSetup paperSize="5" scale="42" orientation="portrait" r:id="rId1"/>
  <ignoredErrors>
    <ignoredError sqref="K8:P28"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8554687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211</v>
      </c>
      <c r="D1" s="47"/>
    </row>
    <row r="2" spans="1:18" customFormat="1" ht="15.75" x14ac:dyDescent="0.25">
      <c r="A2" s="131"/>
    </row>
    <row r="3" spans="1:18" customFormat="1" x14ac:dyDescent="0.25">
      <c r="A3" t="s">
        <v>206</v>
      </c>
    </row>
    <row r="4" spans="1:18" x14ac:dyDescent="0.25">
      <c r="A4" s="319" t="s">
        <v>212</v>
      </c>
      <c r="B4" s="323"/>
      <c r="C4" s="320"/>
      <c r="D4" s="320"/>
      <c r="E4" s="320"/>
      <c r="H4" s="36"/>
    </row>
    <row r="5" spans="1:18" x14ac:dyDescent="0.25">
      <c r="A5" t="s">
        <v>208</v>
      </c>
      <c r="G5" s="36"/>
    </row>
    <row r="6" spans="1:18" ht="45" x14ac:dyDescent="0.25">
      <c r="A6" s="15"/>
      <c r="C6" s="15"/>
      <c r="D6" s="15"/>
      <c r="E6" s="15"/>
      <c r="F6" s="17"/>
      <c r="G6" s="492"/>
      <c r="H6" s="494" t="s">
        <v>115</v>
      </c>
      <c r="I6" s="495"/>
      <c r="J6" s="496"/>
      <c r="K6" s="18" t="s">
        <v>116</v>
      </c>
      <c r="L6" s="488" t="s">
        <v>117</v>
      </c>
      <c r="M6" s="488"/>
      <c r="N6" s="488"/>
      <c r="O6" s="488"/>
      <c r="P6" s="19" t="s">
        <v>118</v>
      </c>
    </row>
    <row r="7" spans="1:18" ht="45" customHeight="1" x14ac:dyDescent="0.25">
      <c r="A7" s="159" t="s">
        <v>82</v>
      </c>
      <c r="B7" s="159" t="s">
        <v>83</v>
      </c>
      <c r="C7" s="321" t="s">
        <v>187</v>
      </c>
      <c r="D7" s="160" t="s">
        <v>84</v>
      </c>
      <c r="E7" s="160" t="s">
        <v>85</v>
      </c>
      <c r="F7" s="37"/>
      <c r="G7" s="493"/>
      <c r="H7" s="18" t="s">
        <v>120</v>
      </c>
      <c r="I7" s="38" t="s">
        <v>121</v>
      </c>
      <c r="J7" s="18" t="s">
        <v>122</v>
      </c>
      <c r="K7" s="18" t="s">
        <v>116</v>
      </c>
      <c r="L7" s="18" t="s">
        <v>123</v>
      </c>
      <c r="M7" s="39" t="s">
        <v>124</v>
      </c>
      <c r="N7" s="39" t="s">
        <v>125</v>
      </c>
      <c r="O7" s="39" t="s">
        <v>126</v>
      </c>
      <c r="P7" s="18" t="s">
        <v>127</v>
      </c>
    </row>
    <row r="8" spans="1:18" x14ac:dyDescent="0.25">
      <c r="A8" s="40" t="s">
        <v>91</v>
      </c>
      <c r="B8" s="27">
        <v>2021</v>
      </c>
      <c r="C8" s="28" t="s">
        <v>213</v>
      </c>
      <c r="D8" s="29" t="s">
        <v>100</v>
      </c>
      <c r="E8" s="27" t="s">
        <v>92</v>
      </c>
      <c r="F8" s="30"/>
      <c r="G8" s="41"/>
      <c r="H8" s="326">
        <f ca="1">IF(OR(AND(SUM('E1'!H38,'E1'!H39,'E1'!H41,'E1'!H42)&lt;&gt;0,'B1'!H68&lt;1),AND(ABS(SUM('E1'!H38,'E1'!H39,'E1'!H41, 'E1'!H42))&lt;1,'B1'!H68&gt;1)),1,0)</f>
        <v>0</v>
      </c>
      <c r="I8" s="326">
        <f ca="1">IF(OR(AND(SUM('E1'!I38,'E1'!I39,'E1'!I41,'E1'!I42)&lt;&gt;0,'B1'!I68&lt;1),AND(ABS(SUM('E1'!I38,'E1'!I39,'E1'!I41, 'E1'!I42))&lt;1,'B1'!I68&gt;1)),1,0)</f>
        <v>0</v>
      </c>
      <c r="J8" s="326">
        <f ca="1">IF(OR(AND(SUM('E1'!J38,'E1'!J39,'E1'!J41,'E1'!J42)&lt;&gt;0,'B1'!J68&lt;1),AND(ABS(SUM('E1'!J38,'E1'!J39,'E1'!J41, 'E1'!J42))&lt;1,'B1'!J68&gt;1)),1,0)</f>
        <v>0</v>
      </c>
      <c r="K8" s="326">
        <f ca="1">IF(OR(AND(SUM('E1'!K38,'E1'!K39,'E1'!K41,'E1'!K42)&lt;&gt;0,'B1'!K68&lt;1),AND(ABS(SUM('E1'!K38,'E1'!K39,'E1'!K41, 'E1'!K42))&lt;1,'B1'!K68&gt;1)),1,0)</f>
        <v>0</v>
      </c>
      <c r="L8" s="326">
        <f ca="1">IF(OR(AND(SUM('E1'!L38,'E1'!L39,'E1'!L41,'E1'!L42)&lt;&gt;0,'B1'!L68&lt;1),AND(ABS(SUM('E1'!L38,'E1'!L39,'E1'!L41, 'E1'!L42))&lt;1,'B1'!L68&gt;1)),1,0)</f>
        <v>0</v>
      </c>
      <c r="M8" s="326">
        <f ca="1">IF(OR(AND(SUM('E1'!M38,'E1'!M39,'E1'!M41,'E1'!M42)&lt;&gt;0,'B1'!M68&lt;1),AND(ABS(SUM('E1'!M38,'E1'!M39,'E1'!M41, 'E1'!M42))&lt;1,'B1'!M68&gt;1)),1,0)</f>
        <v>0</v>
      </c>
      <c r="N8" s="326">
        <f ca="1">IF(OR(AND(SUM('E1'!N38,'E1'!N39,'E1'!N41,'E1'!N42)&lt;&gt;0,'B1'!N68&lt;1),AND(ABS(SUM('E1'!N38,'E1'!N39,'E1'!N41, 'E1'!N42))&lt;1,'B1'!N68&gt;1)),1,0)</f>
        <v>0</v>
      </c>
      <c r="O8" s="326">
        <f ca="1">IF(OR(AND(SUM('E1'!O38,'E1'!O39,'E1'!O41,'E1'!O42)&lt;&gt;0,'B1'!O68&lt;1),AND(ABS(SUM('E1'!O38,'E1'!O39,'E1'!O41, 'E1'!O42))&lt;1,'B1'!O68&gt;1)),1,0)</f>
        <v>0</v>
      </c>
      <c r="P8" s="327">
        <f ca="1">IF(OR(AND(SUM('E1'!P38,'E1'!P39,'E1'!P41,'E1'!P42)&lt;&gt;0,'B1'!P68&lt;1),AND(ABS(SUM('E1'!P38,'E1'!P39,'E1'!P41, 'E1'!P42))&lt;1,'B1'!P68&gt;1)),1,0)</f>
        <v>0</v>
      </c>
      <c r="R8" s="15" t="str">
        <f t="shared" ref="R8:R11" si="0">B8&amp;C8&amp;D8&amp;E8</f>
        <v>2021Member Month and Financial Data CheckHMOAll</v>
      </c>
    </row>
    <row r="9" spans="1:18" x14ac:dyDescent="0.25">
      <c r="A9" s="40" t="s">
        <v>91</v>
      </c>
      <c r="B9" s="27">
        <v>2022</v>
      </c>
      <c r="C9" s="28" t="s">
        <v>213</v>
      </c>
      <c r="D9" s="29" t="s">
        <v>100</v>
      </c>
      <c r="E9" s="27" t="s">
        <v>92</v>
      </c>
      <c r="F9" s="30"/>
      <c r="G9" s="41"/>
      <c r="H9" s="328">
        <f ca="1">IF(OR(AND(SUM('E1'!H48,'E1'!H49,'E1'!H51, 'E1'!H52)&lt;&gt;0,'B1'!H69&lt;1),AND(ABS(SUM('E1'!H48,'E1'!H49,'E1'!H51, 'E1'!H52))&lt;1,'B1'!H69&gt;1)),1,0)</f>
        <v>0</v>
      </c>
      <c r="I9" s="328">
        <f ca="1">IF(OR(AND(SUM('E1'!I48,'E1'!I49,'E1'!I51, 'E1'!I52)&lt;&gt;0,'B1'!I69&lt;1),AND(ABS(SUM('E1'!I48,'E1'!I49,'E1'!I51, 'E1'!I52))&lt;1,'B1'!I69&gt;1)),1,0)</f>
        <v>0</v>
      </c>
      <c r="J9" s="328">
        <f ca="1">IF(OR(AND(SUM('E1'!J48,'E1'!J49,'E1'!J51, 'E1'!J52)&lt;&gt;0,'B1'!J69&lt;1),AND(ABS(SUM('E1'!J48,'E1'!J49,'E1'!J51, 'E1'!J52))&lt;1,'B1'!J69&gt;1)),1,0)</f>
        <v>0</v>
      </c>
      <c r="K9" s="328">
        <f ca="1">IF(OR(AND(SUM('E1'!K48,'E1'!K49,'E1'!K51, 'E1'!K52)&lt;&gt;0,'B1'!K69&lt;1),AND(ABS(SUM('E1'!K48,'E1'!K49,'E1'!K51, 'E1'!K52))&lt;1,'B1'!K69&gt;1)),1,0)</f>
        <v>0</v>
      </c>
      <c r="L9" s="328">
        <f ca="1">IF(OR(AND(SUM('E1'!L48,'E1'!L49,'E1'!L51, 'E1'!L52)&lt;&gt;0,'B1'!L69&lt;1),AND(ABS(SUM('E1'!L48,'E1'!L49,'E1'!L51, 'E1'!L52))&lt;1,'B1'!L69&gt;1)),1,0)</f>
        <v>0</v>
      </c>
      <c r="M9" s="328">
        <f ca="1">IF(OR(AND(SUM('E1'!M48,'E1'!M49,'E1'!M51, 'E1'!M52)&lt;&gt;0,'B1'!M69&lt;1),AND(ABS(SUM('E1'!M48,'E1'!M49,'E1'!M51, 'E1'!M52))&lt;1,'B1'!M69&gt;1)),1,0)</f>
        <v>0</v>
      </c>
      <c r="N9" s="328">
        <f ca="1">IF(OR(AND(SUM('E1'!N48,'E1'!N49,'E1'!N51, 'E1'!N52)&lt;&gt;0,'B1'!N69&lt;1),AND(ABS(SUM('E1'!N48,'E1'!N49,'E1'!N51, 'E1'!N52))&lt;1,'B1'!N69&gt;1)),1,0)</f>
        <v>0</v>
      </c>
      <c r="O9" s="328">
        <f ca="1">IF(OR(AND(SUM('E1'!O48,'E1'!O49,'E1'!O51, 'E1'!O52)&lt;&gt;0,'B1'!O69&lt;1),AND(ABS(SUM('E1'!O48,'E1'!O49,'E1'!O51, 'E1'!O52))&lt;1,'B1'!O69&gt;1)),1,0)</f>
        <v>0</v>
      </c>
      <c r="P9" s="329">
        <f ca="1">IF(OR(AND(SUM('E1'!P48,'E1'!P49,'E1'!P51, 'E1'!P52)&lt;&gt;0,'B1'!P69&lt;1),AND(ABS(SUM('E1'!P48,'E1'!P49,'E1'!P51, 'E1'!P52))&lt;1,'B1'!P69&gt;1)),1,0)</f>
        <v>0</v>
      </c>
      <c r="R9" s="15" t="str">
        <f t="shared" si="0"/>
        <v>2022Member Month and Financial Data CheckHMOAll</v>
      </c>
    </row>
    <row r="10" spans="1:18" x14ac:dyDescent="0.25">
      <c r="A10" s="40" t="s">
        <v>91</v>
      </c>
      <c r="B10" s="27">
        <v>2023</v>
      </c>
      <c r="C10" s="28" t="s">
        <v>213</v>
      </c>
      <c r="D10" s="29" t="s">
        <v>100</v>
      </c>
      <c r="E10" s="27" t="s">
        <v>92</v>
      </c>
      <c r="F10" s="30"/>
      <c r="G10" s="41"/>
      <c r="H10" s="328">
        <f ca="1">IF(OR(AND(SUM('E1'!H58,'E1'!H59,'E1'!H61, 'E1'!H62)&lt;&gt;0,'B1'!H70&lt;1),AND(ABS(SUM('E1'!H58,'E1'!H59,'E1'!H61, 'E1'!H62))&lt;1,'B1'!H70&gt;1)),1,0)</f>
        <v>0</v>
      </c>
      <c r="I10" s="328">
        <f ca="1">IF(OR(AND(SUM('E1'!I58,'E1'!I59,'E1'!I61, 'E1'!I62)&lt;&gt;0,'B1'!I70&lt;1),AND(ABS(SUM('E1'!I58,'E1'!I59,'E1'!I61, 'E1'!I62))&lt;1,'B1'!I70&gt;1)),1,0)</f>
        <v>0</v>
      </c>
      <c r="J10" s="328">
        <f ca="1">IF(OR(AND(SUM('E1'!J58,'E1'!J59,'E1'!J61, 'E1'!J62)&lt;&gt;0,'B1'!J70&lt;1),AND(ABS(SUM('E1'!J58,'E1'!J59,'E1'!J61, 'E1'!J62))&lt;1,'B1'!J70&gt;1)),1,0)</f>
        <v>0</v>
      </c>
      <c r="K10" s="328">
        <f ca="1">IF(OR(AND(SUM('E1'!K58,'E1'!K59,'E1'!K61, 'E1'!K62)&lt;&gt;0,'B1'!K70&lt;1),AND(ABS(SUM('E1'!K58,'E1'!K59,'E1'!K61, 'E1'!K62))&lt;1,'B1'!K70&gt;1)),1,0)</f>
        <v>0</v>
      </c>
      <c r="L10" s="328">
        <f ca="1">IF(OR(AND(SUM('E1'!L58,'E1'!L59,'E1'!L61, 'E1'!L62)&lt;&gt;0,'B1'!L70&lt;1),AND(ABS(SUM('E1'!L58,'E1'!L59,'E1'!L61, 'E1'!L62))&lt;1,'B1'!L70&gt;1)),1,0)</f>
        <v>0</v>
      </c>
      <c r="M10" s="328">
        <f ca="1">IF(OR(AND(SUM('E1'!M58,'E1'!M59,'E1'!M61, 'E1'!M62)&lt;&gt;0,'B1'!M70&lt;1),AND(ABS(SUM('E1'!M58,'E1'!M59,'E1'!M61, 'E1'!M62))&lt;1,'B1'!M70&gt;1)),1,0)</f>
        <v>0</v>
      </c>
      <c r="N10" s="328">
        <f ca="1">IF(OR(AND(SUM('E1'!N58,'E1'!N59,'E1'!N61, 'E1'!N62)&lt;&gt;0,'B1'!N70&lt;1),AND(ABS(SUM('E1'!N58,'E1'!N59,'E1'!N61, 'E1'!N62))&lt;1,'B1'!N70&gt;1)),1,0)</f>
        <v>0</v>
      </c>
      <c r="O10" s="328">
        <f ca="1">IF(OR(AND(SUM('E1'!O58,'E1'!O59,'E1'!O61, 'E1'!O62)&lt;&gt;0,'B1'!O70&lt;1),AND(ABS(SUM('E1'!O58,'E1'!O59,'E1'!O61, 'E1'!O62))&lt;1,'B1'!O70&gt;1)),1,0)</f>
        <v>0</v>
      </c>
      <c r="P10" s="329">
        <f ca="1">IF(OR(AND(SUM('E1'!P58,'E1'!P59,'E1'!P61, 'E1'!P62)&lt;&gt;0,'B1'!P70&lt;1),AND(ABS(SUM('E1'!P58,'E1'!P59,'E1'!P61, 'E1'!P62))&lt;1,'B1'!P70&gt;1)),1,0)</f>
        <v>0</v>
      </c>
      <c r="R10" s="15" t="str">
        <f t="shared" si="0"/>
        <v>2023Member Month and Financial Data CheckHMOAll</v>
      </c>
    </row>
    <row r="11" spans="1:18" x14ac:dyDescent="0.25">
      <c r="A11" s="40" t="s">
        <v>91</v>
      </c>
      <c r="B11" s="27">
        <v>2021</v>
      </c>
      <c r="C11" s="28" t="s">
        <v>213</v>
      </c>
      <c r="D11" s="29" t="s">
        <v>101</v>
      </c>
      <c r="E11" s="27" t="s">
        <v>92</v>
      </c>
      <c r="F11" s="30"/>
      <c r="G11" s="41"/>
      <c r="H11" s="328">
        <f ca="1">IF(OR(AND(SUM('E1'!H68,'E1'!H69,'E1'!H71, 'E1'!H72)&lt;&gt;0,'B1'!H71&lt;1),AND(ABS(SUM('E1'!H68,'E1'!H69,'E1'!H71, 'E1'!H72))&lt;1,'B1'!H71&gt;1)),1,0)</f>
        <v>0</v>
      </c>
      <c r="I11" s="328">
        <f ca="1">IF(OR(AND(SUM('E1'!I68,'E1'!I69,'E1'!I71, 'E1'!I72)&lt;&gt;0,'B1'!I71&lt;1),AND(ABS(SUM('E1'!I68,'E1'!I69,'E1'!I71, 'E1'!I72))&lt;1,'B1'!I71&gt;1)),1,0)</f>
        <v>0</v>
      </c>
      <c r="J11" s="328">
        <f ca="1">IF(OR(AND(SUM('E1'!J68,'E1'!J69,'E1'!J71, 'E1'!J72)&lt;&gt;0,'B1'!J71&lt;1),AND(ABS(SUM('E1'!J68,'E1'!J69,'E1'!J71, 'E1'!J72))&lt;1,'B1'!J71&gt;1)),1,0)</f>
        <v>0</v>
      </c>
      <c r="K11" s="328">
        <f ca="1">IF(OR(AND(SUM('E1'!K68,'E1'!K69,'E1'!K71, 'E1'!K72)&lt;&gt;0,'B1'!K71&lt;1),AND(ABS(SUM('E1'!K68,'E1'!K69,'E1'!K71, 'E1'!K72))&lt;1,'B1'!K71&gt;1)),1,0)</f>
        <v>0</v>
      </c>
      <c r="L11" s="328">
        <f ca="1">IF(OR(AND(SUM('E1'!L68,'E1'!L69,'E1'!L71, 'E1'!L72)&lt;&gt;0,'B1'!L71&lt;1),AND(ABS(SUM('E1'!L68,'E1'!L69,'E1'!L71, 'E1'!L72))&lt;1,'B1'!L71&gt;1)),1,0)</f>
        <v>0</v>
      </c>
      <c r="M11" s="328">
        <f ca="1">IF(OR(AND(SUM('E1'!M68,'E1'!M69,'E1'!M71, 'E1'!M72)&lt;&gt;0,'B1'!M71&lt;1),AND(ABS(SUM('E1'!M68,'E1'!M69,'E1'!M71, 'E1'!M72))&lt;1,'B1'!M71&gt;1)),1,0)</f>
        <v>0</v>
      </c>
      <c r="N11" s="328">
        <f ca="1">IF(OR(AND(SUM('E1'!N68,'E1'!N69,'E1'!N71, 'E1'!N72)&lt;&gt;0,'B1'!N71&lt;1),AND(ABS(SUM('E1'!N68,'E1'!N69,'E1'!N71, 'E1'!N72))&lt;1,'B1'!N71&gt;1)),1,0)</f>
        <v>0</v>
      </c>
      <c r="O11" s="328">
        <f ca="1">IF(OR(AND(SUM('E1'!O68,'E1'!O69,'E1'!O71, 'E1'!O72)&lt;&gt;0,'B1'!O71&lt;1),AND(ABS(SUM('E1'!O68,'E1'!O69,'E1'!O71, 'E1'!O72))&lt;1,'B1'!O71&gt;1)),1,0)</f>
        <v>0</v>
      </c>
      <c r="P11" s="329">
        <f ca="1">IF(OR(AND(SUM('E1'!P68,'E1'!P69,'E1'!P71, 'E1'!P72)&lt;&gt;0,'B1'!P71&lt;1),AND(ABS(SUM('E1'!P68,'E1'!P69,'E1'!P71, 'E1'!P72))&lt;1,'B1'!P71&gt;1)),1,0)</f>
        <v>0</v>
      </c>
      <c r="R11" s="15" t="str">
        <f t="shared" si="0"/>
        <v>2021Member Month and Financial Data CheckPPOAll</v>
      </c>
    </row>
    <row r="12" spans="1:18" x14ac:dyDescent="0.25">
      <c r="A12" s="40" t="s">
        <v>91</v>
      </c>
      <c r="B12" s="27">
        <v>2022</v>
      </c>
      <c r="C12" s="28" t="s">
        <v>213</v>
      </c>
      <c r="D12" s="29" t="s">
        <v>101</v>
      </c>
      <c r="E12" s="27" t="s">
        <v>92</v>
      </c>
      <c r="F12" s="30"/>
      <c r="G12" s="41"/>
      <c r="H12" s="328">
        <f ca="1">IF(OR(AND(SUM('E1'!H78,'E1'!H79,'E1'!H81, 'E1'!H82)&lt;&gt;0,'B1'!H72&lt;1),AND(ABS(SUM('E1'!H78,'E1'!H79,'E1'!H81, 'E1'!H82))&lt;1,'B1'!H72&gt;1)),1,0)</f>
        <v>0</v>
      </c>
      <c r="I12" s="328">
        <f ca="1">IF(OR(AND(SUM('E1'!I78,'E1'!I79,'E1'!I81, 'E1'!I82)&lt;&gt;0,'B1'!I72&lt;1),AND(ABS(SUM('E1'!I78,'E1'!I79,'E1'!I81, 'E1'!I82))&lt;1,'B1'!I72&gt;1)),1,0)</f>
        <v>0</v>
      </c>
      <c r="J12" s="328">
        <f ca="1">IF(OR(AND(SUM('E1'!J78,'E1'!J79,'E1'!J81, 'E1'!J82)&lt;&gt;0,'B1'!J72&lt;1),AND(ABS(SUM('E1'!J78,'E1'!J79,'E1'!J81, 'E1'!J82))&lt;1,'B1'!J72&gt;1)),1,0)</f>
        <v>0</v>
      </c>
      <c r="K12" s="328">
        <f ca="1">IF(OR(AND(SUM('E1'!K78,'E1'!K79,'E1'!K81, 'E1'!K82)&lt;&gt;0,'B1'!K72&lt;1),AND(ABS(SUM('E1'!K78,'E1'!K79,'E1'!K81, 'E1'!K82))&lt;1,'B1'!K72&gt;1)),1,0)</f>
        <v>0</v>
      </c>
      <c r="L12" s="328">
        <f ca="1">IF(OR(AND(SUM('E1'!L78,'E1'!L79,'E1'!L81, 'E1'!L82)&lt;&gt;0,'B1'!L72&lt;1),AND(ABS(SUM('E1'!L78,'E1'!L79,'E1'!L81, 'E1'!L82))&lt;1,'B1'!L72&gt;1)),1,0)</f>
        <v>0</v>
      </c>
      <c r="M12" s="328">
        <f ca="1">IF(OR(AND(SUM('E1'!M78,'E1'!M79,'E1'!M81, 'E1'!M82)&lt;&gt;0,'B1'!M72&lt;1),AND(ABS(SUM('E1'!M78,'E1'!M79,'E1'!M81, 'E1'!M82))&lt;1,'B1'!M72&gt;1)),1,0)</f>
        <v>0</v>
      </c>
      <c r="N12" s="328">
        <f ca="1">IF(OR(AND(SUM('E1'!N78,'E1'!N79,'E1'!N81, 'E1'!N82)&lt;&gt;0,'B1'!N72&lt;1),AND(ABS(SUM('E1'!N78,'E1'!N79,'E1'!N81, 'E1'!N82))&lt;1,'B1'!N72&gt;1)),1,0)</f>
        <v>0</v>
      </c>
      <c r="O12" s="328">
        <f ca="1">IF(OR(AND(SUM('E1'!O78,'E1'!O79,'E1'!O81, 'E1'!O82)&lt;&gt;0,'B1'!O72&lt;1),AND(ABS(SUM('E1'!O78,'E1'!O79,'E1'!O81, 'E1'!O82))&lt;1,'B1'!O72&gt;1)),1,0)</f>
        <v>0</v>
      </c>
      <c r="P12" s="329">
        <f ca="1">IF(OR(AND(SUM('E1'!P78,'E1'!P79,'E1'!P81, 'E1'!P82)&lt;&gt;0,'B1'!P72&lt;1),AND(ABS(SUM('E1'!P78,'E1'!P79,'E1'!P81, 'E1'!P82))&lt;1,'B1'!P72&gt;1)),1,0)</f>
        <v>0</v>
      </c>
      <c r="R12" s="15" t="str">
        <f t="shared" ref="R12:R17" si="1">B12&amp;C12&amp;D12&amp;E12</f>
        <v>2022Member Month and Financial Data CheckPPOAll</v>
      </c>
    </row>
    <row r="13" spans="1:18" x14ac:dyDescent="0.25">
      <c r="A13" s="40" t="s">
        <v>91</v>
      </c>
      <c r="B13" s="27">
        <v>2023</v>
      </c>
      <c r="C13" s="28" t="s">
        <v>213</v>
      </c>
      <c r="D13" s="29" t="s">
        <v>101</v>
      </c>
      <c r="E13" s="27" t="s">
        <v>92</v>
      </c>
      <c r="F13" s="30"/>
      <c r="G13" s="41"/>
      <c r="H13" s="328">
        <f ca="1">IF(OR(AND(SUM('E1'!H88,'E1'!H89,'E1'!H91, 'E1'!H92)&lt;&gt;0,'B1'!H73&lt;1),AND(ABS(SUM('E1'!H88,'E1'!H89,'E1'!H91, 'E1'!H92))&lt;1,'B1'!H73&gt;1)),1,0)</f>
        <v>0</v>
      </c>
      <c r="I13" s="328">
        <f ca="1">IF(OR(AND(SUM('E1'!I88,'E1'!I89,'E1'!I91, 'E1'!I92)&lt;&gt;0,'B1'!I73&lt;1),AND(ABS(SUM('E1'!I88,'E1'!I89,'E1'!I91, 'E1'!I92))&lt;1,'B1'!I73&gt;1)),1,0)</f>
        <v>0</v>
      </c>
      <c r="J13" s="328">
        <f ca="1">IF(OR(AND(SUM('E1'!J88,'E1'!J89,'E1'!J91, 'E1'!J92)&lt;&gt;0,'B1'!J73&lt;1),AND(ABS(SUM('E1'!J88,'E1'!J89,'E1'!J91, 'E1'!J92))&lt;1,'B1'!J73&gt;1)),1,0)</f>
        <v>0</v>
      </c>
      <c r="K13" s="328">
        <f ca="1">IF(OR(AND(SUM('E1'!K88,'E1'!K89,'E1'!K91, 'E1'!K92)&lt;&gt;0,'B1'!K73&lt;1),AND(ABS(SUM('E1'!K88,'E1'!K89,'E1'!K91, 'E1'!K92))&lt;1,'B1'!K73&gt;1)),1,0)</f>
        <v>0</v>
      </c>
      <c r="L13" s="328">
        <f ca="1">IF(OR(AND(SUM('E1'!L88,'E1'!L89,'E1'!L91, 'E1'!L92)&lt;&gt;0,'B1'!L73&lt;1),AND(ABS(SUM('E1'!L88,'E1'!L89,'E1'!L91, 'E1'!L92))&lt;1,'B1'!L73&gt;1)),1,0)</f>
        <v>0</v>
      </c>
      <c r="M13" s="328">
        <f ca="1">IF(OR(AND(SUM('E1'!M88,'E1'!M89,'E1'!M91, 'E1'!M92)&lt;&gt;0,'B1'!M73&lt;1),AND(ABS(SUM('E1'!M88,'E1'!M89,'E1'!M91, 'E1'!M92))&lt;1,'B1'!M73&gt;1)),1,0)</f>
        <v>0</v>
      </c>
      <c r="N13" s="328">
        <f ca="1">IF(OR(AND(SUM('E1'!N88,'E1'!N89,'E1'!N91, 'E1'!N92)&lt;&gt;0,'B1'!N73&lt;1),AND(ABS(SUM('E1'!N88,'E1'!N89,'E1'!N91, 'E1'!N92))&lt;1,'B1'!N73&gt;1)),1,0)</f>
        <v>0</v>
      </c>
      <c r="O13" s="328">
        <f ca="1">IF(OR(AND(SUM('E1'!O88,'E1'!O89,'E1'!O91, 'E1'!O92)&lt;&gt;0,'B1'!O73&lt;1),AND(ABS(SUM('E1'!O88,'E1'!O89,'E1'!O91, 'E1'!O92))&lt;1,'B1'!O73&gt;1)),1,0)</f>
        <v>0</v>
      </c>
      <c r="P13" s="329">
        <f ca="1">IF(OR(AND(SUM('E1'!P88,'E1'!P89,'E1'!P91, 'E1'!P92)&lt;&gt;0,'B1'!P73&lt;1),AND(ABS(SUM('E1'!P88,'E1'!P89,'E1'!P91, 'E1'!P92))&lt;1,'B1'!P73&gt;1)),1,0)</f>
        <v>0</v>
      </c>
      <c r="R13" s="15" t="str">
        <f t="shared" si="1"/>
        <v>2023Member Month and Financial Data CheckPPOAll</v>
      </c>
    </row>
    <row r="14" spans="1:18" x14ac:dyDescent="0.25">
      <c r="A14" s="40" t="s">
        <v>91</v>
      </c>
      <c r="B14" s="27">
        <v>2021</v>
      </c>
      <c r="C14" s="28" t="s">
        <v>213</v>
      </c>
      <c r="D14" s="29" t="s">
        <v>102</v>
      </c>
      <c r="E14" s="27" t="s">
        <v>92</v>
      </c>
      <c r="F14" s="30"/>
      <c r="G14" s="41"/>
      <c r="H14" s="328">
        <f ca="1">IF(OR(AND(SUM('E1'!H98,'E1'!H99,'E1'!H101, 'E1'!H102)&lt;&gt;0,'B1'!H74&lt;1),AND(ABS(SUM('E1'!H98,'E1'!H99,'E1'!H101, 'E1'!H102))&lt;1,'B1'!H74&gt;1)),1,0)</f>
        <v>0</v>
      </c>
      <c r="I14" s="328">
        <f ca="1">IF(OR(AND(SUM('E1'!I98,'E1'!I99,'E1'!I101, 'E1'!I102)&lt;&gt;0,'B1'!I74&lt;1),AND(ABS(SUM('E1'!I98,'E1'!I99,'E1'!I101, 'E1'!I102))&lt;1,'B1'!I74&gt;1)),1,0)</f>
        <v>0</v>
      </c>
      <c r="J14" s="328">
        <f ca="1">IF(OR(AND(SUM('E1'!J98,'E1'!J99,'E1'!J101, 'E1'!J102)&lt;&gt;0,'B1'!J74&lt;1),AND(ABS(SUM('E1'!J98,'E1'!J99,'E1'!J101, 'E1'!J102))&lt;1,'B1'!J74&gt;1)),1,0)</f>
        <v>0</v>
      </c>
      <c r="K14" s="328">
        <f ca="1">IF(OR(AND(SUM('E1'!K98,'E1'!K99,'E1'!K101, 'E1'!K102)&lt;&gt;0,'B1'!K74&lt;1),AND(ABS(SUM('E1'!K98,'E1'!K99,'E1'!K101, 'E1'!K102))&lt;1,'B1'!K74&gt;1)),1,0)</f>
        <v>0</v>
      </c>
      <c r="L14" s="328">
        <f ca="1">IF(OR(AND(SUM('E1'!L98,'E1'!L99,'E1'!L101, 'E1'!L102)&lt;&gt;0,'B1'!L74&lt;1),AND(ABS(SUM('E1'!L98,'E1'!L99,'E1'!L101, 'E1'!L102))&lt;1,'B1'!L74&gt;1)),1,0)</f>
        <v>0</v>
      </c>
      <c r="M14" s="328">
        <f ca="1">IF(OR(AND(SUM('E1'!M98,'E1'!M99,'E1'!M101, 'E1'!M102)&lt;&gt;0,'B1'!M74&lt;1),AND(ABS(SUM('E1'!M98,'E1'!M99,'E1'!M101, 'E1'!M102))&lt;1,'B1'!M74&gt;1)),1,0)</f>
        <v>0</v>
      </c>
      <c r="N14" s="328">
        <f ca="1">IF(OR(AND(SUM('E1'!N98,'E1'!N99,'E1'!N101, 'E1'!N102)&lt;&gt;0,'B1'!N74&lt;1),AND(ABS(SUM('E1'!N98,'E1'!N99,'E1'!N101, 'E1'!N102))&lt;1,'B1'!N74&gt;1)),1,0)</f>
        <v>0</v>
      </c>
      <c r="O14" s="328">
        <f ca="1">IF(OR(AND(SUM('E1'!O98,'E1'!O99,'E1'!O101, 'E1'!O102)&lt;&gt;0,'B1'!O74&lt;1),AND(ABS(SUM('E1'!O98,'E1'!O99,'E1'!O101, 'E1'!O102))&lt;1,'B1'!O74&gt;1)),1,0)</f>
        <v>0</v>
      </c>
      <c r="P14" s="329">
        <f ca="1">IF(OR(AND(SUM('E1'!P98,'E1'!P99,'E1'!P101, 'E1'!P102)&lt;&gt;0,'B1'!P74&lt;1),AND(ABS(SUM('E1'!P98,'E1'!P99,'E1'!P101, 'E1'!P102))&lt;1,'B1'!P74&gt;1)),1,0)</f>
        <v>0</v>
      </c>
      <c r="R14" s="15" t="str">
        <f t="shared" si="1"/>
        <v>2021Member Month and Financial Data CheckPOSAll</v>
      </c>
    </row>
    <row r="15" spans="1:18" x14ac:dyDescent="0.25">
      <c r="A15" s="40" t="s">
        <v>91</v>
      </c>
      <c r="B15" s="27">
        <v>2022</v>
      </c>
      <c r="C15" s="28" t="s">
        <v>213</v>
      </c>
      <c r="D15" s="29" t="s">
        <v>102</v>
      </c>
      <c r="E15" s="27" t="s">
        <v>92</v>
      </c>
      <c r="F15" s="30"/>
      <c r="G15" s="41"/>
      <c r="H15" s="328">
        <f ca="1">IF(OR(AND(SUM('E1'!H108,'E1'!H109,'E1'!H111,'E1'!H112)&lt;&gt;0,'B1'!H75&lt;1),AND(ABS(SUM('E1'!H108,'E1'!H109,'E1'!H111, 'E1'!H112))&lt;1,'B1'!H75&gt;1)),1,0)</f>
        <v>0</v>
      </c>
      <c r="I15" s="328">
        <f ca="1">IF(OR(AND(SUM('E1'!I108,'E1'!I109,'E1'!I111,'E1'!I112)&lt;&gt;0,'B1'!I75&lt;1),AND(ABS(SUM('E1'!I108,'E1'!I109,'E1'!I111, 'E1'!I112))&lt;1,'B1'!I75&gt;1)),1,0)</f>
        <v>0</v>
      </c>
      <c r="J15" s="328">
        <f ca="1">IF(OR(AND(SUM('E1'!J108,'E1'!J109,'E1'!J111,'E1'!J112)&lt;&gt;0,'B1'!J75&lt;1),AND(ABS(SUM('E1'!J108,'E1'!J109,'E1'!J111, 'E1'!J112))&lt;1,'B1'!J75&gt;1)),1,0)</f>
        <v>0</v>
      </c>
      <c r="K15" s="328">
        <f ca="1">IF(OR(AND(SUM('E1'!K108,'E1'!K109,'E1'!K111,'E1'!K112)&lt;&gt;0,'B1'!K75&lt;1),AND(ABS(SUM('E1'!K108,'E1'!K109,'E1'!K111, 'E1'!K112))&lt;1,'B1'!K75&gt;1)),1,0)</f>
        <v>0</v>
      </c>
      <c r="L15" s="328">
        <f ca="1">IF(OR(AND(SUM('E1'!L108,'E1'!L109,'E1'!L111,'E1'!L112)&lt;&gt;0,'B1'!L75&lt;1),AND(ABS(SUM('E1'!L108,'E1'!L109,'E1'!L111, 'E1'!L112))&lt;1,'B1'!L75&gt;1)),1,0)</f>
        <v>0</v>
      </c>
      <c r="M15" s="328">
        <f ca="1">IF(OR(AND(SUM('E1'!M108,'E1'!M109,'E1'!M111,'E1'!M112)&lt;&gt;0,'B1'!M75&lt;1),AND(ABS(SUM('E1'!M108,'E1'!M109,'E1'!M111, 'E1'!M112))&lt;1,'B1'!M75&gt;1)),1,0)</f>
        <v>0</v>
      </c>
      <c r="N15" s="328">
        <f ca="1">IF(OR(AND(SUM('E1'!N108,'E1'!N109,'E1'!N111,'E1'!N112)&lt;&gt;0,'B1'!N75&lt;1),AND(ABS(SUM('E1'!N108,'E1'!N109,'E1'!N111, 'E1'!N112))&lt;1,'B1'!N75&gt;1)),1,0)</f>
        <v>0</v>
      </c>
      <c r="O15" s="328">
        <f ca="1">IF(OR(AND(SUM('E1'!O108,'E1'!O109,'E1'!O111,'E1'!O112)&lt;&gt;0,'B1'!O75&lt;1),AND(ABS(SUM('E1'!O108,'E1'!O109,'E1'!O111, 'E1'!O112))&lt;1,'B1'!O75&gt;1)),1,0)</f>
        <v>0</v>
      </c>
      <c r="P15" s="329">
        <f ca="1">IF(OR(AND(SUM('E1'!P108,'E1'!P109,'E1'!P111,'E1'!P112)&lt;&gt;0,'B1'!P75&lt;1),AND(ABS(SUM('E1'!P108,'E1'!P109,'E1'!P111, 'E1'!P112))&lt;1,'B1'!P75&gt;1)),1,0)</f>
        <v>0</v>
      </c>
      <c r="R15" s="15" t="str">
        <f t="shared" si="1"/>
        <v>2022Member Month and Financial Data CheckPOSAll</v>
      </c>
    </row>
    <row r="16" spans="1:18" x14ac:dyDescent="0.25">
      <c r="A16" s="40" t="s">
        <v>91</v>
      </c>
      <c r="B16" s="27">
        <v>2023</v>
      </c>
      <c r="C16" s="28" t="s">
        <v>213</v>
      </c>
      <c r="D16" s="29" t="s">
        <v>102</v>
      </c>
      <c r="E16" s="27" t="s">
        <v>92</v>
      </c>
      <c r="F16" s="30"/>
      <c r="G16" s="41"/>
      <c r="H16" s="328">
        <f ca="1">IF(OR(AND(SUM('E1'!H118,'E1'!H119,'E1'!H121, 'E1'!H122)&lt;&gt;0,'B1'!H76&lt;1),AND(ABS(SUM('E1'!H118,'E1'!H119,'E1'!H121, 'E1'!H122))&lt;1,'B1'!H76&gt;1)),1,0)</f>
        <v>0</v>
      </c>
      <c r="I16" s="328">
        <f ca="1">IF(OR(AND(SUM('E1'!I118,'E1'!I119,'E1'!I121, 'E1'!I122)&lt;&gt;0,'B1'!I76&lt;1),AND(ABS(SUM('E1'!I118,'E1'!I119,'E1'!I121, 'E1'!I122))&lt;1,'B1'!I76&gt;1)),1,0)</f>
        <v>0</v>
      </c>
      <c r="J16" s="328">
        <f ca="1">IF(OR(AND(SUM('E1'!J118,'E1'!J119,'E1'!J121, 'E1'!J122)&lt;&gt;0,'B1'!J76&lt;1),AND(ABS(SUM('E1'!J118,'E1'!J119,'E1'!J121, 'E1'!J122))&lt;1,'B1'!J76&gt;1)),1,0)</f>
        <v>0</v>
      </c>
      <c r="K16" s="328">
        <f ca="1">IF(OR(AND(SUM('E1'!K118,'E1'!K119,'E1'!K121, 'E1'!K122)&lt;&gt;0,'B1'!K76&lt;1),AND(ABS(SUM('E1'!K118,'E1'!K119,'E1'!K121, 'E1'!K122))&lt;1,'B1'!K76&gt;1)),1,0)</f>
        <v>0</v>
      </c>
      <c r="L16" s="328">
        <f ca="1">IF(OR(AND(SUM('E1'!L118,'E1'!L119,'E1'!L121, 'E1'!L122)&lt;&gt;0,'B1'!L76&lt;1),AND(ABS(SUM('E1'!L118,'E1'!L119,'E1'!L121, 'E1'!L122))&lt;1,'B1'!L76&gt;1)),1,0)</f>
        <v>0</v>
      </c>
      <c r="M16" s="328">
        <f ca="1">IF(OR(AND(SUM('E1'!M118,'E1'!M119,'E1'!M121, 'E1'!M122)&lt;&gt;0,'B1'!M76&lt;1),AND(ABS(SUM('E1'!M118,'E1'!M119,'E1'!M121, 'E1'!M122))&lt;1,'B1'!M76&gt;1)),1,0)</f>
        <v>0</v>
      </c>
      <c r="N16" s="328">
        <f ca="1">IF(OR(AND(SUM('E1'!N118,'E1'!N119,'E1'!N121, 'E1'!N122)&lt;&gt;0,'B1'!N76&lt;1),AND(ABS(SUM('E1'!N118,'E1'!N119,'E1'!N121, 'E1'!N122))&lt;1,'B1'!N76&gt;1)),1,0)</f>
        <v>0</v>
      </c>
      <c r="O16" s="328">
        <f ca="1">IF(OR(AND(SUM('E1'!O118,'E1'!O119,'E1'!O121, 'E1'!O122)&lt;&gt;0,'B1'!O76&lt;1),AND(ABS(SUM('E1'!O118,'E1'!O119,'E1'!O121, 'E1'!O122))&lt;1,'B1'!O76&gt;1)),1,0)</f>
        <v>0</v>
      </c>
      <c r="P16" s="329">
        <f ca="1">IF(OR(AND(SUM('E1'!P118,'E1'!P119,'E1'!P121, 'E1'!P122)&lt;&gt;0,'B1'!P76&lt;1),AND(ABS(SUM('E1'!P118,'E1'!P119,'E1'!P121, 'E1'!P122))&lt;1,'B1'!P76&gt;1)),1,0)</f>
        <v>0</v>
      </c>
      <c r="R16" s="15" t="str">
        <f t="shared" si="1"/>
        <v>2023Member Month and Financial Data CheckPOSAll</v>
      </c>
    </row>
    <row r="17" spans="1:18" x14ac:dyDescent="0.25">
      <c r="A17" s="40" t="s">
        <v>91</v>
      </c>
      <c r="B17" s="27">
        <v>2021</v>
      </c>
      <c r="C17" s="28" t="s">
        <v>213</v>
      </c>
      <c r="D17" s="29" t="s">
        <v>103</v>
      </c>
      <c r="E17" s="27" t="s">
        <v>92</v>
      </c>
      <c r="F17" s="30"/>
      <c r="G17" s="41"/>
      <c r="H17" s="328">
        <f ca="1">IF(OR(AND(SUM('E1'!H128,'E1'!H129,'E1'!H131, 'E1'!H132)&lt;&gt;0,'B1'!H77&lt;1),AND(ABS(SUM('E1'!H128,'E1'!H129,'E1'!H131, 'E1'!H132))&lt;1,'B1'!H77&gt;1)),1,0)</f>
        <v>0</v>
      </c>
      <c r="I17" s="328">
        <f ca="1">IF(OR(AND(SUM('E1'!I128,'E1'!I129,'E1'!I131, 'E1'!I132)&lt;&gt;0,'B1'!I77&lt;1),AND(ABS(SUM('E1'!I128,'E1'!I129,'E1'!I131, 'E1'!I132))&lt;1,'B1'!I77&gt;1)),1,0)</f>
        <v>0</v>
      </c>
      <c r="J17" s="328">
        <f ca="1">IF(OR(AND(SUM('E1'!J128,'E1'!J129,'E1'!J131, 'E1'!J132)&lt;&gt;0,'B1'!J77&lt;1),AND(ABS(SUM('E1'!J128,'E1'!J129,'E1'!J131, 'E1'!J132))&lt;1,'B1'!J77&gt;1)),1,0)</f>
        <v>0</v>
      </c>
      <c r="K17" s="328">
        <f ca="1">IF(OR(AND(SUM('E1'!K128,'E1'!K129,'E1'!K131, 'E1'!K132)&lt;&gt;0,'B1'!K77&lt;1),AND(ABS(SUM('E1'!K128,'E1'!K129,'E1'!K131, 'E1'!K132))&lt;1,'B1'!K77&gt;1)),1,0)</f>
        <v>0</v>
      </c>
      <c r="L17" s="328">
        <f ca="1">IF(OR(AND(SUM('E1'!L128,'E1'!L129,'E1'!L131, 'E1'!L132)&lt;&gt;0,'B1'!L77&lt;1),AND(ABS(SUM('E1'!L128,'E1'!L129,'E1'!L131, 'E1'!L132))&lt;1,'B1'!L77&gt;1)),1,0)</f>
        <v>0</v>
      </c>
      <c r="M17" s="328">
        <f ca="1">IF(OR(AND(SUM('E1'!M128,'E1'!M129,'E1'!M131, 'E1'!M132)&lt;&gt;0,'B1'!M77&lt;1),AND(ABS(SUM('E1'!M128,'E1'!M129,'E1'!M131, 'E1'!M132))&lt;1,'B1'!M77&gt;1)),1,0)</f>
        <v>0</v>
      </c>
      <c r="N17" s="328">
        <f ca="1">IF(OR(AND(SUM('E1'!N128,'E1'!N129,'E1'!N131, 'E1'!N132)&lt;&gt;0,'B1'!N77&lt;1),AND(ABS(SUM('E1'!N128,'E1'!N129,'E1'!N131, 'E1'!N132))&lt;1,'B1'!N77&gt;1)),1,0)</f>
        <v>0</v>
      </c>
      <c r="O17" s="328">
        <f ca="1">IF(OR(AND(SUM('E1'!O128,'E1'!O129,'E1'!O131, 'E1'!O132)&lt;&gt;0,'B1'!O77&lt;1),AND(ABS(SUM('E1'!O128,'E1'!O129,'E1'!O131, 'E1'!O132))&lt;1,'B1'!O77&gt;1)),1,0)</f>
        <v>0</v>
      </c>
      <c r="P17" s="329">
        <f ca="1">IF(OR(AND(SUM('E1'!P128,'E1'!P129,'E1'!P131, 'E1'!P132)&lt;&gt;0,'B1'!P77&lt;1),AND(ABS(SUM('E1'!P128,'E1'!P129,'E1'!P131, 'E1'!P132))&lt;1,'B1'!P77&gt;1)),1,0)</f>
        <v>0</v>
      </c>
      <c r="R17" s="15" t="str">
        <f t="shared" si="1"/>
        <v>2021Member Month and Financial Data CheckOtherAll</v>
      </c>
    </row>
    <row r="18" spans="1:18" x14ac:dyDescent="0.25">
      <c r="A18" s="40" t="s">
        <v>91</v>
      </c>
      <c r="B18" s="27">
        <v>2022</v>
      </c>
      <c r="C18" s="28" t="s">
        <v>213</v>
      </c>
      <c r="D18" s="29" t="s">
        <v>103</v>
      </c>
      <c r="E18" s="27" t="s">
        <v>92</v>
      </c>
      <c r="F18" s="30"/>
      <c r="G18" s="41"/>
      <c r="H18" s="328">
        <f ca="1">IF(OR(AND(SUM('E1'!H138,'E1'!H139,'E1'!H141, 'E1'!H142)&lt;&gt;0,'B1'!H78&lt;1),AND(ABS(SUM('E1'!H138,'E1'!H139,'E1'!H141, 'E1'!H142))&lt;1,'B1'!H78&gt;1)),1,0)</f>
        <v>0</v>
      </c>
      <c r="I18" s="328">
        <f ca="1">IF(OR(AND(SUM('E1'!I138,'E1'!I139,'E1'!I141, 'E1'!I142)&lt;&gt;0,'B1'!I78&lt;1),AND(ABS(SUM('E1'!I138,'E1'!I139,'E1'!I141, 'E1'!I142))&lt;1,'B1'!I78&gt;1)),1,0)</f>
        <v>0</v>
      </c>
      <c r="J18" s="328">
        <f ca="1">IF(OR(AND(SUM('E1'!J138,'E1'!J139,'E1'!J141, 'E1'!J142)&lt;&gt;0,'B1'!J78&lt;1),AND(ABS(SUM('E1'!J138,'E1'!J139,'E1'!J141, 'E1'!J142))&lt;1,'B1'!J78&gt;1)),1,0)</f>
        <v>0</v>
      </c>
      <c r="K18" s="328">
        <f ca="1">IF(OR(AND(SUM('E1'!K138,'E1'!K139,'E1'!K141, 'E1'!K142)&lt;&gt;0,'B1'!K78&lt;1),AND(ABS(SUM('E1'!K138,'E1'!K139,'E1'!K141, 'E1'!K142))&lt;1,'B1'!K78&gt;1)),1,0)</f>
        <v>0</v>
      </c>
      <c r="L18" s="328">
        <f ca="1">IF(OR(AND(SUM('E1'!L138,'E1'!L139,'E1'!L141, 'E1'!L142)&lt;&gt;0,'B1'!L78&lt;1),AND(ABS(SUM('E1'!L138,'E1'!L139,'E1'!L141, 'E1'!L142))&lt;1,'B1'!L78&gt;1)),1,0)</f>
        <v>0</v>
      </c>
      <c r="M18" s="328">
        <f ca="1">IF(OR(AND(SUM('E1'!M138,'E1'!M139,'E1'!M141, 'E1'!M142)&lt;&gt;0,'B1'!M78&lt;1),AND(ABS(SUM('E1'!M138,'E1'!M139,'E1'!M141, 'E1'!M142))&lt;1,'B1'!M78&gt;1)),1,0)</f>
        <v>0</v>
      </c>
      <c r="N18" s="328">
        <f ca="1">IF(OR(AND(SUM('E1'!N138,'E1'!N139,'E1'!N141, 'E1'!N142)&lt;&gt;0,'B1'!N78&lt;1),AND(ABS(SUM('E1'!N138,'E1'!N139,'E1'!N141, 'E1'!N142))&lt;1,'B1'!N78&gt;1)),1,0)</f>
        <v>0</v>
      </c>
      <c r="O18" s="328">
        <f ca="1">IF(OR(AND(SUM('E1'!O138,'E1'!O139,'E1'!O141, 'E1'!O142)&lt;&gt;0,'B1'!O78&lt;1),AND(ABS(SUM('E1'!O138,'E1'!O139,'E1'!O141, 'E1'!O142))&lt;1,'B1'!O78&gt;1)),1,0)</f>
        <v>0</v>
      </c>
      <c r="P18" s="329">
        <f ca="1">IF(OR(AND(SUM('E1'!P138,'E1'!P139,'E1'!P141, 'E1'!P142)&lt;&gt;0,'B1'!P78&lt;1),AND(ABS(SUM('E1'!P138,'E1'!P139,'E1'!P141, 'E1'!P142))&lt;1,'B1'!P78&gt;1)),1,0)</f>
        <v>0</v>
      </c>
      <c r="R18" s="15" t="str">
        <f t="shared" ref="R18:R28" si="2">B18&amp;C18&amp;D18&amp;E18</f>
        <v>2022Member Month and Financial Data CheckOtherAll</v>
      </c>
    </row>
    <row r="19" spans="1:18" x14ac:dyDescent="0.25">
      <c r="A19" s="40" t="s">
        <v>91</v>
      </c>
      <c r="B19" s="27">
        <v>2023</v>
      </c>
      <c r="C19" s="28" t="s">
        <v>213</v>
      </c>
      <c r="D19" s="29" t="s">
        <v>103</v>
      </c>
      <c r="E19" s="27" t="s">
        <v>92</v>
      </c>
      <c r="F19" s="30"/>
      <c r="G19" s="41"/>
      <c r="H19" s="328">
        <f ca="1">IF(OR(AND(SUM('E1'!H148,'E1'!H149,'E1'!H151,'E1'!H152)&lt;&gt;0,'B1'!H79&lt;1),AND(ABS(SUM('E1'!H148,'E1'!H149,'E1'!H151,'E1'!H152))&lt;1,'B1'!H79&gt;1)),1,0)</f>
        <v>0</v>
      </c>
      <c r="I19" s="328">
        <f ca="1">IF(OR(AND(SUM('E1'!I148,'E1'!I149,'E1'!I151,'E1'!I152)&lt;&gt;0,'B1'!I79&lt;1),AND(ABS(SUM('E1'!I148,'E1'!I149,'E1'!I151,'E1'!I152))&lt;1,'B1'!I79&gt;1)),1,0)</f>
        <v>0</v>
      </c>
      <c r="J19" s="328">
        <f ca="1">IF(OR(AND(SUM('E1'!J148,'E1'!J149,'E1'!J151,'E1'!J152)&lt;&gt;0,'B1'!J79&lt;1),AND(ABS(SUM('E1'!J148,'E1'!J149,'E1'!J151,'E1'!J152))&lt;1,'B1'!J79&gt;1)),1,0)</f>
        <v>0</v>
      </c>
      <c r="K19" s="328">
        <f ca="1">IF(OR(AND(SUM('E1'!K148,'E1'!K149,'E1'!K151,'E1'!K152)&lt;&gt;0,'B1'!K79&lt;1),AND(ABS(SUM('E1'!K148,'E1'!K149,'E1'!K151,'E1'!K152))&lt;1,'B1'!K79&gt;1)),1,0)</f>
        <v>0</v>
      </c>
      <c r="L19" s="328">
        <f ca="1">IF(OR(AND(SUM('E1'!L148,'E1'!L149,'E1'!L151,'E1'!L152)&lt;&gt;0,'B1'!L79&lt;1),AND(ABS(SUM('E1'!L148,'E1'!L149,'E1'!L151,'E1'!L152))&lt;1,'B1'!L79&gt;1)),1,0)</f>
        <v>0</v>
      </c>
      <c r="M19" s="328">
        <f ca="1">IF(OR(AND(SUM('E1'!M148,'E1'!M149,'E1'!M151,'E1'!M152)&lt;&gt;0,'B1'!M79&lt;1),AND(ABS(SUM('E1'!M148,'E1'!M149,'E1'!M151,'E1'!M152))&lt;1,'B1'!M79&gt;1)),1,0)</f>
        <v>0</v>
      </c>
      <c r="N19" s="328">
        <f ca="1">IF(OR(AND(SUM('E1'!N148,'E1'!N149,'E1'!N151,'E1'!N152)&lt;&gt;0,'B1'!N79&lt;1),AND(ABS(SUM('E1'!N148,'E1'!N149,'E1'!N151,'E1'!N152))&lt;1,'B1'!N79&gt;1)),1,0)</f>
        <v>0</v>
      </c>
      <c r="O19" s="328">
        <f ca="1">IF(OR(AND(SUM('E1'!O148,'E1'!O149,'E1'!O151,'E1'!O152)&lt;&gt;0,'B1'!O79&lt;1),AND(ABS(SUM('E1'!O148,'E1'!O149,'E1'!O151,'E1'!O152))&lt;1,'B1'!O79&gt;1)),1,0)</f>
        <v>0</v>
      </c>
      <c r="P19" s="329">
        <f ca="1">IF(OR(AND(SUM('E1'!P148,'E1'!P149,'E1'!P151,'E1'!P152)&lt;&gt;0,'B1'!P79&lt;1),AND(ABS(SUM('E1'!P148,'E1'!P149,'E1'!P151,'E1'!P152))&lt;1,'B1'!P79&gt;1)),1,0)</f>
        <v>0</v>
      </c>
      <c r="R19" s="15" t="str">
        <f t="shared" si="2"/>
        <v>2023Member Month and Financial Data CheckOtherAll</v>
      </c>
    </row>
    <row r="20" spans="1:18" x14ac:dyDescent="0.25">
      <c r="A20" s="40" t="s">
        <v>91</v>
      </c>
      <c r="B20" s="27">
        <v>2021</v>
      </c>
      <c r="C20" s="28" t="s">
        <v>213</v>
      </c>
      <c r="D20" s="27" t="s">
        <v>92</v>
      </c>
      <c r="E20" s="34" t="s">
        <v>104</v>
      </c>
      <c r="F20" s="30"/>
      <c r="G20" s="42"/>
      <c r="H20" s="328">
        <f>IF(OR(AND(SUM('E1'!H158,'E1'!H160,'E1'!H161)&lt;&gt;0,'B1'!H80&lt;1),AND(ABS(SUM('E1'!H158,'E1'!H160,'E1'!H161))&lt;1,'B1'!H80&gt;1)),1,0)</f>
        <v>0</v>
      </c>
      <c r="I20" s="328">
        <f>IF(OR(AND(SUM('E1'!I158,'E1'!I160,'E1'!I161)&lt;&gt;0,'B1'!I80&lt;1),AND(ABS(SUM('E1'!I158,'E1'!I160,'E1'!I161))&lt;1,'B1'!I80&gt;1)),1,0)</f>
        <v>0</v>
      </c>
      <c r="J20" s="328">
        <f>IF(OR(AND(SUM('E1'!J158,'E1'!J160,'E1'!J161)&lt;&gt;0,'B1'!J80&lt;1),AND(ABS(SUM('E1'!J158,'E1'!J160,'E1'!J161))&lt;1,'B1'!J80&gt;1)),1,0)</f>
        <v>0</v>
      </c>
      <c r="K20" s="328">
        <f>IF(OR(AND(SUM('E1'!K158,'E1'!K160,'E1'!K161)&lt;&gt;0,'B1'!K80&lt;1),AND(ABS(SUM('E1'!K158,'E1'!K160,'E1'!K161))&lt;1,'B1'!K80&gt;1)),1,0)</f>
        <v>0</v>
      </c>
      <c r="L20" s="328">
        <f>IF(OR(AND(SUM('E1'!L158,'E1'!L160,'E1'!L161)&lt;&gt;0,'B1'!L80&lt;1),AND(ABS(SUM('E1'!L158,'E1'!L160,'E1'!L161))&lt;1,'B1'!L80&gt;1)),1,0)</f>
        <v>0</v>
      </c>
      <c r="M20" s="328">
        <f>IF(OR(AND(SUM('E1'!M158,'E1'!M160,'E1'!M161)&lt;&gt;0,'B1'!M80&lt;1),AND(ABS(SUM('E1'!M158,'E1'!M160,'E1'!M161))&lt;1,'B1'!M80&gt;1)),1,0)</f>
        <v>0</v>
      </c>
      <c r="N20" s="328">
        <f>IF(OR(AND(SUM('E1'!N158,'E1'!N160,'E1'!N161)&lt;&gt;0,'B1'!N80&lt;1),AND(ABS(SUM('E1'!N158,'E1'!N160,'E1'!N161))&lt;1,'B1'!N80&gt;1)),1,0)</f>
        <v>0</v>
      </c>
      <c r="O20" s="328">
        <f>IF(OR(AND(SUM('E1'!O158,'E1'!O160,'E1'!O161)&lt;&gt;0,'B1'!O80&lt;1),AND(ABS(SUM('E1'!O158,'E1'!O160,'E1'!O161))&lt;1,'B1'!O80&gt;1)),1,0)</f>
        <v>0</v>
      </c>
      <c r="P20" s="329">
        <f>IF(OR(AND(SUM('E1'!P158,'E1'!P160,'E1'!P161)&lt;&gt;0,'B1'!P80&lt;1),AND(ABS(SUM('E1'!P158,'E1'!P160,'E1'!P161))&lt;1,'B1'!P80&gt;1)),1,0)</f>
        <v>0</v>
      </c>
      <c r="R20" s="15" t="str">
        <f t="shared" si="2"/>
        <v>2021Member Month and Financial Data CheckAllHDHP</v>
      </c>
    </row>
    <row r="21" spans="1:18" x14ac:dyDescent="0.25">
      <c r="A21" s="15" t="s">
        <v>91</v>
      </c>
      <c r="B21" s="27">
        <v>2022</v>
      </c>
      <c r="C21" s="28" t="s">
        <v>213</v>
      </c>
      <c r="D21" s="27" t="s">
        <v>92</v>
      </c>
      <c r="E21" s="34" t="s">
        <v>104</v>
      </c>
      <c r="F21" s="30"/>
      <c r="G21" s="42"/>
      <c r="H21" s="328">
        <f>IF(OR(AND(SUM('E1'!H162,'E1'!H164,'E1'!H165)&lt;&gt;0,'B1'!H81&lt;1),AND(ABS(SUM('E1'!H162,'E1'!H164,'E1'!H165))&lt;1,'B1'!H81&gt;1)),1,0)</f>
        <v>0</v>
      </c>
      <c r="I21" s="328">
        <f>IF(OR(AND(SUM('E1'!I162,'E1'!I164,'E1'!I165)&lt;&gt;0,'B1'!I81&lt;1),AND(ABS(SUM('E1'!I162,'E1'!I164,'E1'!I165))&lt;1,'B1'!I81&gt;1)),1,0)</f>
        <v>0</v>
      </c>
      <c r="J21" s="328">
        <f>IF(OR(AND(SUM('E1'!J162,'E1'!J164,'E1'!J165)&lt;&gt;0,'B1'!J81&lt;1),AND(ABS(SUM('E1'!J162,'E1'!J164,'E1'!J165))&lt;1,'B1'!J81&gt;1)),1,0)</f>
        <v>0</v>
      </c>
      <c r="K21" s="328">
        <f>IF(OR(AND(SUM('E1'!K162,'E1'!K164,'E1'!K165)&lt;&gt;0,'B1'!K81&lt;1),AND(ABS(SUM('E1'!K162,'E1'!K164,'E1'!K165))&lt;1,'B1'!K81&gt;1)),1,0)</f>
        <v>0</v>
      </c>
      <c r="L21" s="328">
        <f>IF(OR(AND(SUM('E1'!L162,'E1'!L164,'E1'!L165)&lt;&gt;0,'B1'!L81&lt;1),AND(ABS(SUM('E1'!L162,'E1'!L164,'E1'!L165))&lt;1,'B1'!L81&gt;1)),1,0)</f>
        <v>0</v>
      </c>
      <c r="M21" s="328">
        <f>IF(OR(AND(SUM('E1'!M162,'E1'!M164,'E1'!M165)&lt;&gt;0,'B1'!M81&lt;1),AND(ABS(SUM('E1'!M162,'E1'!M164,'E1'!M165))&lt;1,'B1'!M81&gt;1)),1,0)</f>
        <v>0</v>
      </c>
      <c r="N21" s="328">
        <f>IF(OR(AND(SUM('E1'!N162,'E1'!N164,'E1'!N165)&lt;&gt;0,'B1'!N81&lt;1),AND(ABS(SUM('E1'!N162,'E1'!N164,'E1'!N165))&lt;1,'B1'!N81&gt;1)),1,0)</f>
        <v>0</v>
      </c>
      <c r="O21" s="328">
        <f>IF(OR(AND(SUM('E1'!O162,'E1'!O164,'E1'!O165)&lt;&gt;0,'B1'!O81&lt;1),AND(ABS(SUM('E1'!O162,'E1'!O164,'E1'!O165))&lt;1,'B1'!O81&gt;1)),1,0)</f>
        <v>0</v>
      </c>
      <c r="P21" s="329">
        <f>IF(OR(AND(SUM('E1'!P162,'E1'!P164,'E1'!P165)&lt;&gt;0,'B1'!P81&lt;1),AND(ABS(SUM('E1'!P162,'E1'!P164,'E1'!P165))&lt;1,'B1'!P81&gt;1)),1,0)</f>
        <v>0</v>
      </c>
      <c r="R21" s="15" t="str">
        <f t="shared" si="2"/>
        <v>2022Member Month and Financial Data CheckAllHDHP</v>
      </c>
    </row>
    <row r="22" spans="1:18" x14ac:dyDescent="0.25">
      <c r="A22" s="15" t="s">
        <v>91</v>
      </c>
      <c r="B22" s="27">
        <v>2023</v>
      </c>
      <c r="C22" s="28" t="s">
        <v>213</v>
      </c>
      <c r="D22" s="27" t="s">
        <v>92</v>
      </c>
      <c r="E22" s="34" t="s">
        <v>104</v>
      </c>
      <c r="F22" s="30"/>
      <c r="G22" s="42"/>
      <c r="H22" s="328">
        <f>IF(OR(AND(SUM('E1'!H166,'E1'!H168,'E1'!H169)&lt;&gt;0,'B1'!H82&lt;1),AND(ABS(SUM('E1'!H166,'E1'!H168,'E1'!H169))&lt;1,'B1'!H82&gt;1)),1,0)</f>
        <v>0</v>
      </c>
      <c r="I22" s="328">
        <f>IF(OR(AND(SUM('E1'!I166,'E1'!I168,'E1'!I169)&lt;&gt;0,'B1'!I82&lt;1),AND(ABS(SUM('E1'!I166,'E1'!I168,'E1'!I169))&lt;1,'B1'!I82&gt;1)),1,0)</f>
        <v>0</v>
      </c>
      <c r="J22" s="328">
        <f>IF(OR(AND(SUM('E1'!J166,'E1'!J168,'E1'!J169)&lt;&gt;0,'B1'!J82&lt;1),AND(ABS(SUM('E1'!J166,'E1'!J168,'E1'!J169))&lt;1,'B1'!J82&gt;1)),1,0)</f>
        <v>0</v>
      </c>
      <c r="K22" s="328">
        <f>IF(OR(AND(SUM('E1'!K166,'E1'!K168,'E1'!K169)&lt;&gt;0,'B1'!K82&lt;1),AND(ABS(SUM('E1'!K166,'E1'!K168,'E1'!K169))&lt;1,'B1'!K82&gt;1)),1,0)</f>
        <v>0</v>
      </c>
      <c r="L22" s="328">
        <f>IF(OR(AND(SUM('E1'!L166,'E1'!L168,'E1'!L169)&lt;&gt;0,'B1'!L82&lt;1),AND(ABS(SUM('E1'!L166,'E1'!L168,'E1'!L169))&lt;1,'B1'!L82&gt;1)),1,0)</f>
        <v>0</v>
      </c>
      <c r="M22" s="328">
        <f>IF(OR(AND(SUM('E1'!M166,'E1'!M168,'E1'!M169)&lt;&gt;0,'B1'!M82&lt;1),AND(ABS(SUM('E1'!M166,'E1'!M168,'E1'!M169))&lt;1,'B1'!M82&gt;1)),1,0)</f>
        <v>0</v>
      </c>
      <c r="N22" s="328">
        <f>IF(OR(AND(SUM('E1'!N166,'E1'!N168,'E1'!N169)&lt;&gt;0,'B1'!N82&lt;1),AND(ABS(SUM('E1'!N166,'E1'!N168,'E1'!N169))&lt;1,'B1'!N82&gt;1)),1,0)</f>
        <v>0</v>
      </c>
      <c r="O22" s="328">
        <f>IF(OR(AND(SUM('E1'!O166,'E1'!O168,'E1'!O169)&lt;&gt;0,'B1'!O82&lt;1),AND(ABS(SUM('E1'!O166,'E1'!O168,'E1'!O169))&lt;1,'B1'!O82&gt;1)),1,0)</f>
        <v>0</v>
      </c>
      <c r="P22" s="329">
        <f>IF(OR(AND(SUM('E1'!P166,'E1'!P168,'E1'!P169)&lt;&gt;0,'B1'!P82&lt;1),AND(ABS(SUM('E1'!P166,'E1'!P168,'E1'!P169))&lt;1,'B1'!P82&gt;1)),1,0)</f>
        <v>0</v>
      </c>
      <c r="R22" s="15" t="str">
        <f t="shared" si="2"/>
        <v>2023Member Month and Financial Data CheckAllHDHP</v>
      </c>
    </row>
    <row r="23" spans="1:18" x14ac:dyDescent="0.25">
      <c r="A23" s="40" t="s">
        <v>91</v>
      </c>
      <c r="B23" s="27">
        <v>2021</v>
      </c>
      <c r="C23" s="28" t="s">
        <v>213</v>
      </c>
      <c r="D23" s="27" t="s">
        <v>92</v>
      </c>
      <c r="E23" s="34" t="s">
        <v>105</v>
      </c>
      <c r="F23" s="30"/>
      <c r="G23" s="42"/>
      <c r="H23" s="328">
        <f>IF(OR(AND(SUM('E1'!H170,'E1'!H172,'E1'!H173)&lt;&gt;0,'B1'!H83&lt;1),AND(ABS(SUM('E1'!H170,'E1'!H172,'E1'!H173))&lt;1,'B1'!H83&gt;1)),1,0)</f>
        <v>0</v>
      </c>
      <c r="I23" s="328">
        <f>IF(OR(AND(SUM('E1'!I170,'E1'!I172,'E1'!I173)&lt;&gt;0,'B1'!I83&lt;1),AND(ABS(SUM('E1'!I170,'E1'!I172,'E1'!I173))&lt;1,'B1'!I83&gt;1)),1,0)</f>
        <v>0</v>
      </c>
      <c r="J23" s="328">
        <f>IF(OR(AND(SUM('E1'!J170,'E1'!J172,'E1'!J173)&lt;&gt;0,'B1'!J83&lt;1),AND(ABS(SUM('E1'!J170,'E1'!J172,'E1'!J173))&lt;1,'B1'!J83&gt;1)),1,0)</f>
        <v>0</v>
      </c>
      <c r="K23" s="328">
        <f>IF(OR(AND(SUM('E1'!K170,'E1'!K172,'E1'!K173)&lt;&gt;0,'B1'!K83&lt;1),AND(ABS(SUM('E1'!K170,'E1'!K172,'E1'!K173))&lt;1,'B1'!K83&gt;1)),1,0)</f>
        <v>0</v>
      </c>
      <c r="L23" s="328">
        <f>IF(OR(AND(SUM('E1'!L170,'E1'!L172,'E1'!L173)&lt;&gt;0,'B1'!L83&lt;1),AND(ABS(SUM('E1'!L170,'E1'!L172,'E1'!L173))&lt;1,'B1'!L83&gt;1)),1,0)</f>
        <v>0</v>
      </c>
      <c r="M23" s="328">
        <f>IF(OR(AND(SUM('E1'!M170,'E1'!M172,'E1'!M173)&lt;&gt;0,'B1'!M83&lt;1),AND(ABS(SUM('E1'!M170,'E1'!M172,'E1'!M173))&lt;1,'B1'!M83&gt;1)),1,0)</f>
        <v>0</v>
      </c>
      <c r="N23" s="328">
        <f>IF(OR(AND(SUM('E1'!N170,'E1'!N172,'E1'!N173)&lt;&gt;0,'B1'!N83&lt;1),AND(ABS(SUM('E1'!N170,'E1'!N172,'E1'!N173))&lt;1,'B1'!N83&gt;1)),1,0)</f>
        <v>0</v>
      </c>
      <c r="O23" s="328">
        <f>IF(OR(AND(SUM('E1'!O170,'E1'!O172,'E1'!O173)&lt;&gt;0,'B1'!O83&lt;1),AND(ABS(SUM('E1'!O170,'E1'!O172,'E1'!O173))&lt;1,'B1'!O83&gt;1)),1,0)</f>
        <v>0</v>
      </c>
      <c r="P23" s="329">
        <f>IF(OR(AND(SUM('E1'!P170,'E1'!P172,'E1'!P173)&lt;&gt;0,'B1'!P83&lt;1),AND(ABS(SUM('E1'!P170,'E1'!P172,'E1'!P173))&lt;1,'B1'!P83&gt;1)),1,0)</f>
        <v>0</v>
      </c>
      <c r="R23" s="15" t="str">
        <f t="shared" si="2"/>
        <v>2021Member Month and Financial Data CheckAllTiered</v>
      </c>
    </row>
    <row r="24" spans="1:18" x14ac:dyDescent="0.25">
      <c r="A24" s="15" t="s">
        <v>91</v>
      </c>
      <c r="B24" s="27">
        <v>2022</v>
      </c>
      <c r="C24" s="28" t="s">
        <v>213</v>
      </c>
      <c r="D24" s="27" t="s">
        <v>92</v>
      </c>
      <c r="E24" s="34" t="s">
        <v>105</v>
      </c>
      <c r="F24" s="30"/>
      <c r="G24" s="42"/>
      <c r="H24" s="328">
        <f>IF(OR(AND(SUM('E1'!H174,'E1'!H176,'E1'!H177)&lt;&gt;0,'B1'!H84&lt;1),AND(ABS(SUM('E1'!H174,'E1'!H176,'E1'!H177))&lt;1,'B1'!H84&gt;1)),1,0)</f>
        <v>0</v>
      </c>
      <c r="I24" s="328">
        <f>IF(OR(AND(SUM('E1'!I174,'E1'!I176,'E1'!I177)&lt;&gt;0,'B1'!I84&lt;1),AND(ABS(SUM('E1'!I174,'E1'!I176,'E1'!I177))&lt;1,'B1'!I84&gt;1)),1,0)</f>
        <v>0</v>
      </c>
      <c r="J24" s="328">
        <f>IF(OR(AND(SUM('E1'!J174,'E1'!J176,'E1'!J177)&lt;&gt;0,'B1'!J84&lt;1),AND(ABS(SUM('E1'!J174,'E1'!J176,'E1'!J177))&lt;1,'B1'!J84&gt;1)),1,0)</f>
        <v>0</v>
      </c>
      <c r="K24" s="328">
        <f>IF(OR(AND(SUM('E1'!K174,'E1'!K176,'E1'!K177)&lt;&gt;0,'B1'!K84&lt;1),AND(ABS(SUM('E1'!K174,'E1'!K176,'E1'!K177))&lt;1,'B1'!K84&gt;1)),1,0)</f>
        <v>0</v>
      </c>
      <c r="L24" s="328">
        <f>IF(OR(AND(SUM('E1'!L174,'E1'!L176,'E1'!L177)&lt;&gt;0,'B1'!L84&lt;1),AND(ABS(SUM('E1'!L174,'E1'!L176,'E1'!L177))&lt;1,'B1'!L84&gt;1)),1,0)</f>
        <v>0</v>
      </c>
      <c r="M24" s="328">
        <f>IF(OR(AND(SUM('E1'!M174,'E1'!M176,'E1'!M177)&lt;&gt;0,'B1'!M84&lt;1),AND(ABS(SUM('E1'!M174,'E1'!M176,'E1'!M177))&lt;1,'B1'!M84&gt;1)),1,0)</f>
        <v>0</v>
      </c>
      <c r="N24" s="328">
        <f>IF(OR(AND(SUM('E1'!N174,'E1'!N176,'E1'!N177)&lt;&gt;0,'B1'!N84&lt;1),AND(ABS(SUM('E1'!N174,'E1'!N176,'E1'!N177))&lt;1,'B1'!N84&gt;1)),1,0)</f>
        <v>0</v>
      </c>
      <c r="O24" s="328">
        <f>IF(OR(AND(SUM('E1'!O174,'E1'!O176,'E1'!O177)&lt;&gt;0,'B1'!O84&lt;1),AND(ABS(SUM('E1'!O174,'E1'!O176,'E1'!O177))&lt;1,'B1'!O84&gt;1)),1,0)</f>
        <v>0</v>
      </c>
      <c r="P24" s="329">
        <f>IF(OR(AND(SUM('E1'!P174,'E1'!P176,'E1'!P177)&lt;&gt;0,'B1'!P84&lt;1),AND(ABS(SUM('E1'!P174,'E1'!P176,'E1'!P177))&lt;1,'B1'!P84&gt;1)),1,0)</f>
        <v>0</v>
      </c>
      <c r="R24" s="15" t="str">
        <f t="shared" si="2"/>
        <v>2022Member Month and Financial Data CheckAllTiered</v>
      </c>
    </row>
    <row r="25" spans="1:18" x14ac:dyDescent="0.25">
      <c r="A25" s="15" t="s">
        <v>91</v>
      </c>
      <c r="B25" s="27">
        <v>2023</v>
      </c>
      <c r="C25" s="28" t="s">
        <v>213</v>
      </c>
      <c r="D25" s="27" t="s">
        <v>92</v>
      </c>
      <c r="E25" s="34" t="s">
        <v>105</v>
      </c>
      <c r="F25" s="30"/>
      <c r="G25" s="42"/>
      <c r="H25" s="328">
        <f>IF(OR(AND(SUM('E1'!H178,'E1'!H180,'E1'!H181)&lt;&gt;0,'B1'!H85&lt;1),AND(ABS(SUM('E1'!H178,'E1'!H180,'E1'!H181))&lt;1,'B1'!H85&gt;1)),1,0)</f>
        <v>0</v>
      </c>
      <c r="I25" s="328">
        <f>IF(OR(AND(SUM('E1'!I178,'E1'!I180,'E1'!I181)&lt;&gt;0,'B1'!I85&lt;1),AND(ABS(SUM('E1'!I178,'E1'!I180,'E1'!I181))&lt;1,'B1'!I85&gt;1)),1,0)</f>
        <v>0</v>
      </c>
      <c r="J25" s="328">
        <f>IF(OR(AND(SUM('E1'!J178,'E1'!J180,'E1'!J181)&lt;&gt;0,'B1'!J85&lt;1),AND(ABS(SUM('E1'!J178,'E1'!J180,'E1'!J181))&lt;1,'B1'!J85&gt;1)),1,0)</f>
        <v>0</v>
      </c>
      <c r="K25" s="328">
        <f>IF(OR(AND(SUM('E1'!K178,'E1'!K180,'E1'!K181)&lt;&gt;0,'B1'!K85&lt;1),AND(ABS(SUM('E1'!K178,'E1'!K180,'E1'!K181))&lt;1,'B1'!K85&gt;1)),1,0)</f>
        <v>0</v>
      </c>
      <c r="L25" s="328">
        <f>IF(OR(AND(SUM('E1'!L178,'E1'!L180,'E1'!L181)&lt;&gt;0,'B1'!L85&lt;1),AND(ABS(SUM('E1'!L178,'E1'!L180,'E1'!L181))&lt;1,'B1'!L85&gt;1)),1,0)</f>
        <v>0</v>
      </c>
      <c r="M25" s="328">
        <f>IF(OR(AND(SUM('E1'!M178,'E1'!M180,'E1'!M181)&lt;&gt;0,'B1'!M85&lt;1),AND(ABS(SUM('E1'!M178,'E1'!M180,'E1'!M181))&lt;1,'B1'!M85&gt;1)),1,0)</f>
        <v>0</v>
      </c>
      <c r="N25" s="328">
        <f>IF(OR(AND(SUM('E1'!N178,'E1'!N180,'E1'!N181)&lt;&gt;0,'B1'!N85&lt;1),AND(ABS(SUM('E1'!N178,'E1'!N180,'E1'!N181))&lt;1,'B1'!N85&gt;1)),1,0)</f>
        <v>0</v>
      </c>
      <c r="O25" s="328">
        <f>IF(OR(AND(SUM('E1'!O178,'E1'!O180,'E1'!O181)&lt;&gt;0,'B1'!O85&lt;1),AND(ABS(SUM('E1'!O178,'E1'!O180,'E1'!O181))&lt;1,'B1'!O85&gt;1)),1,0)</f>
        <v>0</v>
      </c>
      <c r="P25" s="329">
        <f>IF(OR(AND(SUM('E1'!P178,'E1'!P180,'E1'!P181)&lt;&gt;0,'B1'!P85&lt;1),AND(ABS(SUM('E1'!P178,'E1'!P180,'E1'!P181))&lt;1,'B1'!P85&gt;1)),1,0)</f>
        <v>0</v>
      </c>
      <c r="R25" s="15" t="str">
        <f t="shared" si="2"/>
        <v>2023Member Month and Financial Data CheckAllTiered</v>
      </c>
    </row>
    <row r="26" spans="1:18" x14ac:dyDescent="0.25">
      <c r="A26" s="40" t="s">
        <v>91</v>
      </c>
      <c r="B26" s="27">
        <v>2021</v>
      </c>
      <c r="C26" s="28" t="s">
        <v>213</v>
      </c>
      <c r="D26" s="27" t="s">
        <v>92</v>
      </c>
      <c r="E26" s="34" t="s">
        <v>106</v>
      </c>
      <c r="F26" s="30"/>
      <c r="G26" s="42"/>
      <c r="H26" s="328">
        <f>IF(OR(AND(SUM('E1'!H182,'E1'!H184,'E1'!H185)&lt;&gt;0,'B1'!H86&lt;1),AND(ABS(SUM('E1'!H182,'E1'!H184,'E1'!H185))&lt;1,'B1'!H86&gt;1)),1,0)</f>
        <v>0</v>
      </c>
      <c r="I26" s="328">
        <f>IF(OR(AND(SUM('E1'!I182,'E1'!I184,'E1'!I185)&lt;&gt;0,'B1'!I86&lt;1),AND(ABS(SUM('E1'!I182,'E1'!I184,'E1'!I185))&lt;1,'B1'!I86&gt;1)),1,0)</f>
        <v>0</v>
      </c>
      <c r="J26" s="328">
        <f>IF(OR(AND(SUM('E1'!J182,'E1'!J184,'E1'!J185)&lt;&gt;0,'B1'!J86&lt;1),AND(ABS(SUM('E1'!J182,'E1'!J184,'E1'!J185))&lt;1,'B1'!J86&gt;1)),1,0)</f>
        <v>0</v>
      </c>
      <c r="K26" s="328">
        <f>IF(OR(AND(SUM('E1'!K182,'E1'!K184,'E1'!K185)&lt;&gt;0,'B1'!K86&lt;1),AND(ABS(SUM('E1'!K182,'E1'!K184,'E1'!K185))&lt;1,'B1'!K86&gt;1)),1,0)</f>
        <v>0</v>
      </c>
      <c r="L26" s="328">
        <f>IF(OR(AND(SUM('E1'!L182,'E1'!L184,'E1'!L185)&lt;&gt;0,'B1'!L86&lt;1),AND(ABS(SUM('E1'!L182,'E1'!L184,'E1'!L185))&lt;1,'B1'!L86&gt;1)),1,0)</f>
        <v>0</v>
      </c>
      <c r="M26" s="328">
        <f>IF(OR(AND(SUM('E1'!M182,'E1'!M184,'E1'!M185)&lt;&gt;0,'B1'!M86&lt;1),AND(ABS(SUM('E1'!M182,'E1'!M184,'E1'!M185))&lt;1,'B1'!M86&gt;1)),1,0)</f>
        <v>0</v>
      </c>
      <c r="N26" s="328">
        <f>IF(OR(AND(SUM('E1'!N182,'E1'!N184,'E1'!N185)&lt;&gt;0,'B1'!N86&lt;1),AND(ABS(SUM('E1'!N182,'E1'!N184,'E1'!N185))&lt;1,'B1'!N86&gt;1)),1,0)</f>
        <v>0</v>
      </c>
      <c r="O26" s="328">
        <f>IF(OR(AND(SUM('E1'!O182,'E1'!O184,'E1'!O185)&lt;&gt;0,'B1'!O86&lt;1),AND(ABS(SUM('E1'!O182,'E1'!O184,'E1'!O185))&lt;1,'B1'!O86&gt;1)),1,0)</f>
        <v>0</v>
      </c>
      <c r="P26" s="329">
        <f>IF(OR(AND(SUM('E1'!P182,'E1'!P184,'E1'!P185)&lt;&gt;0,'B1'!P86&lt;1),AND(ABS(SUM('E1'!P182,'E1'!P184,'E1'!P185))&lt;1,'B1'!P86&gt;1)),1,0)</f>
        <v>0</v>
      </c>
      <c r="R26" s="15" t="str">
        <f t="shared" si="2"/>
        <v>2021Member Month and Financial Data CheckAllLimited</v>
      </c>
    </row>
    <row r="27" spans="1:18" x14ac:dyDescent="0.25">
      <c r="A27" s="15" t="s">
        <v>91</v>
      </c>
      <c r="B27" s="27">
        <v>2022</v>
      </c>
      <c r="C27" s="28" t="s">
        <v>213</v>
      </c>
      <c r="D27" s="27" t="s">
        <v>92</v>
      </c>
      <c r="E27" s="34" t="s">
        <v>106</v>
      </c>
      <c r="F27" s="30"/>
      <c r="G27" s="42"/>
      <c r="H27" s="328">
        <f>IF(OR(AND(SUM('E1'!H186,'E1'!H188,'E1'!H189)&lt;&gt;0,'B1'!H87&lt;1),AND(ABS(SUM('E1'!H186,'E1'!H188,'E1'!H189))&lt;1,'B1'!H87&gt;1)),1,0)</f>
        <v>0</v>
      </c>
      <c r="I27" s="328">
        <f>IF(OR(AND(SUM('E1'!I186,'E1'!I188,'E1'!I189)&lt;&gt;0,'B1'!I87&lt;1),AND(ABS(SUM('E1'!I186,'E1'!I188,'E1'!I189))&lt;1,'B1'!I87&gt;1)),1,0)</f>
        <v>0</v>
      </c>
      <c r="J27" s="328">
        <f>IF(OR(AND(SUM('E1'!J186,'E1'!J188,'E1'!J189)&lt;&gt;0,'B1'!J87&lt;1),AND(ABS(SUM('E1'!J186,'E1'!J188,'E1'!J189))&lt;1,'B1'!J87&gt;1)),1,0)</f>
        <v>0</v>
      </c>
      <c r="K27" s="328">
        <f>IF(OR(AND(SUM('E1'!K186,'E1'!K188,'E1'!K189)&lt;&gt;0,'B1'!K87&lt;1),AND(ABS(SUM('E1'!K186,'E1'!K188,'E1'!K189))&lt;1,'B1'!K87&gt;1)),1,0)</f>
        <v>0</v>
      </c>
      <c r="L27" s="328">
        <f>IF(OR(AND(SUM('E1'!L186,'E1'!L188,'E1'!L189)&lt;&gt;0,'B1'!L87&lt;1),AND(ABS(SUM('E1'!L186,'E1'!L188,'E1'!L189))&lt;1,'B1'!L87&gt;1)),1,0)</f>
        <v>0</v>
      </c>
      <c r="M27" s="328">
        <f>IF(OR(AND(SUM('E1'!M186,'E1'!M188,'E1'!M189)&lt;&gt;0,'B1'!M87&lt;1),AND(ABS(SUM('E1'!M186,'E1'!M188,'E1'!M189))&lt;1,'B1'!M87&gt;1)),1,0)</f>
        <v>0</v>
      </c>
      <c r="N27" s="328">
        <f>IF(OR(AND(SUM('E1'!N186,'E1'!N188,'E1'!N189)&lt;&gt;0,'B1'!N87&lt;1),AND(ABS(SUM('E1'!N186,'E1'!N188,'E1'!N189))&lt;1,'B1'!N87&gt;1)),1,0)</f>
        <v>0</v>
      </c>
      <c r="O27" s="328">
        <f>IF(OR(AND(SUM('E1'!O186,'E1'!O188,'E1'!O189)&lt;&gt;0,'B1'!O87&lt;1),AND(ABS(SUM('E1'!O186,'E1'!O188,'E1'!O189))&lt;1,'B1'!O87&gt;1)),1,0)</f>
        <v>0</v>
      </c>
      <c r="P27" s="329">
        <f>IF(OR(AND(SUM('E1'!P186,'E1'!P188,'E1'!P189)&lt;&gt;0,'B1'!P87&lt;1),AND(ABS(SUM('E1'!P186,'E1'!P188,'E1'!P189))&lt;1,'B1'!P87&gt;1)),1,0)</f>
        <v>0</v>
      </c>
      <c r="R27" s="15" t="str">
        <f t="shared" si="2"/>
        <v>2022Member Month and Financial Data CheckAllLimited</v>
      </c>
    </row>
    <row r="28" spans="1:18" x14ac:dyDescent="0.25">
      <c r="A28" s="40" t="s">
        <v>91</v>
      </c>
      <c r="B28" s="27">
        <v>2023</v>
      </c>
      <c r="C28" s="28" t="s">
        <v>213</v>
      </c>
      <c r="D28" s="27" t="s">
        <v>92</v>
      </c>
      <c r="E28" s="34" t="s">
        <v>106</v>
      </c>
      <c r="F28" s="30"/>
      <c r="G28" s="42"/>
      <c r="H28" s="330">
        <f>IF(OR(AND(SUM('E1'!H190,'E1'!H192,'E1'!H193)&lt;&gt;0,'B1'!H88&lt;1),AND(ABS(SUM('E1'!H190,'E1'!H192,'E1'!H193))&lt;1,'B1'!H88&gt;1)),1,0)</f>
        <v>0</v>
      </c>
      <c r="I28" s="330">
        <f>IF(OR(AND(SUM('E1'!I190,'E1'!I192,'E1'!I193)&lt;&gt;0,'B1'!I88&lt;1),AND(ABS(SUM('E1'!I190,'E1'!I192,'E1'!I193))&lt;1,'B1'!I88&gt;1)),1,0)</f>
        <v>0</v>
      </c>
      <c r="J28" s="330">
        <f>IF(OR(AND(SUM('E1'!J190,'E1'!J192,'E1'!J193)&lt;&gt;0,'B1'!J88&lt;1),AND(ABS(SUM('E1'!J190,'E1'!J192,'E1'!J193))&lt;1,'B1'!J88&gt;1)),1,0)</f>
        <v>0</v>
      </c>
      <c r="K28" s="330">
        <f>IF(OR(AND(SUM('E1'!K190,'E1'!K192,'E1'!K193)&lt;&gt;0,'B1'!K88&lt;1),AND(ABS(SUM('E1'!K190,'E1'!K192,'E1'!K193))&lt;1,'B1'!K88&gt;1)),1,0)</f>
        <v>0</v>
      </c>
      <c r="L28" s="330">
        <f>IF(OR(AND(SUM('E1'!L190,'E1'!L192,'E1'!L193)&lt;&gt;0,'B1'!L88&lt;1),AND(ABS(SUM('E1'!L190,'E1'!L192,'E1'!L193))&lt;1,'B1'!L88&gt;1)),1,0)</f>
        <v>0</v>
      </c>
      <c r="M28" s="330">
        <f>IF(OR(AND(SUM('E1'!M190,'E1'!M192,'E1'!M193)&lt;&gt;0,'B1'!M88&lt;1),AND(ABS(SUM('E1'!M190,'E1'!M192,'E1'!M193))&lt;1,'B1'!M88&gt;1)),1,0)</f>
        <v>0</v>
      </c>
      <c r="N28" s="330">
        <f>IF(OR(AND(SUM('E1'!N190,'E1'!N192,'E1'!N193)&lt;&gt;0,'B1'!N88&lt;1),AND(ABS(SUM('E1'!N190,'E1'!N192,'E1'!N193))&lt;1,'B1'!N88&gt;1)),1,0)</f>
        <v>0</v>
      </c>
      <c r="O28" s="330">
        <f>IF(OR(AND(SUM('E1'!O190,'E1'!O192,'E1'!O193)&lt;&gt;0,'B1'!O88&lt;1),AND(ABS(SUM('E1'!O190,'E1'!O192,'E1'!O193))&lt;1,'B1'!O88&gt;1)),1,0)</f>
        <v>0</v>
      </c>
      <c r="P28" s="331">
        <f>IF(OR(AND(SUM('E1'!P190,'E1'!P192,'E1'!P193)&lt;&gt;0,'B1'!P88&lt;1),AND(ABS(SUM('E1'!P190,'E1'!P192,'E1'!P193))&lt;1,'B1'!P88&gt;1)),1,0)</f>
        <v>0</v>
      </c>
      <c r="R28" s="15" t="str">
        <f t="shared" si="2"/>
        <v>2023Member Month and Financial Data CheckAllLimited</v>
      </c>
    </row>
  </sheetData>
  <sheetProtection algorithmName="SHA-512" hashValue="F7UHt3bmHS+6voCSOT2gR6oT7xFy0BhY+O1yh7vav0wGqSH8+TqXBXTSI9fBpyO/L2iCWaGuZkB3Kkgwgt4JHQ==" saltValue="1f0BhLvoD0AQ0QQAgDxfAg==" spinCount="100000" sheet="1" objects="1" scenarios="1" formatColumns="0" formatRows="0"/>
  <mergeCells count="3">
    <mergeCell ref="G6:G7"/>
    <mergeCell ref="H6:J6"/>
    <mergeCell ref="L6:O6"/>
  </mergeCells>
  <conditionalFormatting sqref="H8:P28">
    <cfRule type="cellIs" dxfId="1" priority="1" operator="greaterThan">
      <formula>0</formula>
    </cfRule>
  </conditionalFormatting>
  <pageMargins left="0.25" right="0.25" top="0.75" bottom="0.75" header="0.3" footer="0.3"/>
  <pageSetup paperSize="5" scale="24" orientation="portrait" r:id="rId1"/>
  <ignoredErrors>
    <ignoredError sqref="I28:P28 I8:P8 I9:P9 I10:P10 I11:P11 I12:P12 I13:P13 I14:P14 I15:P15 I16:P16 I17:P17 I18:P18 I19:P19 I20:P20 I21:P21 I22:P22 I23:P23 I24:P24 I25:P25 I26:P26 I27:P27 H8:H2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214</v>
      </c>
      <c r="D1" s="47"/>
    </row>
    <row r="2" spans="1:18" customFormat="1" ht="15.75" x14ac:dyDescent="0.25">
      <c r="A2" s="131"/>
    </row>
    <row r="3" spans="1:18" customFormat="1" x14ac:dyDescent="0.25">
      <c r="A3" t="s">
        <v>206</v>
      </c>
    </row>
    <row r="4" spans="1:18" s="12" customFormat="1" ht="15.75" x14ac:dyDescent="0.25">
      <c r="A4" s="319" t="s">
        <v>212</v>
      </c>
      <c r="B4" s="323"/>
      <c r="C4" s="320"/>
      <c r="D4" s="320"/>
      <c r="E4" s="320"/>
      <c r="F4" s="36"/>
      <c r="H4" s="45"/>
    </row>
    <row r="5" spans="1:18" x14ac:dyDescent="0.25">
      <c r="A5" t="s">
        <v>208</v>
      </c>
      <c r="G5" s="36"/>
    </row>
    <row r="6" spans="1:18" ht="45" x14ac:dyDescent="0.25">
      <c r="A6" s="15"/>
      <c r="C6" s="15"/>
      <c r="D6" s="15"/>
      <c r="E6" s="15"/>
      <c r="F6" s="17"/>
      <c r="G6" s="506"/>
      <c r="H6" s="494" t="s">
        <v>115</v>
      </c>
      <c r="I6" s="495"/>
      <c r="J6" s="496"/>
      <c r="K6" s="18" t="s">
        <v>116</v>
      </c>
      <c r="L6" s="488" t="s">
        <v>117</v>
      </c>
      <c r="M6" s="488"/>
      <c r="N6" s="488"/>
      <c r="O6" s="488"/>
      <c r="P6" s="19" t="s">
        <v>118</v>
      </c>
    </row>
    <row r="7" spans="1:18" ht="45" customHeight="1" x14ac:dyDescent="0.25">
      <c r="A7" s="159" t="s">
        <v>82</v>
      </c>
      <c r="B7" s="159" t="s">
        <v>83</v>
      </c>
      <c r="C7" s="321" t="s">
        <v>187</v>
      </c>
      <c r="D7" s="160" t="s">
        <v>84</v>
      </c>
      <c r="E7" s="160" t="s">
        <v>85</v>
      </c>
      <c r="F7" s="23"/>
      <c r="G7" s="507"/>
      <c r="H7" s="24" t="s">
        <v>120</v>
      </c>
      <c r="I7" s="24" t="s">
        <v>121</v>
      </c>
      <c r="J7" s="25" t="s">
        <v>122</v>
      </c>
      <c r="K7" s="24" t="s">
        <v>116</v>
      </c>
      <c r="L7" s="24" t="s">
        <v>123</v>
      </c>
      <c r="M7" s="26" t="s">
        <v>124</v>
      </c>
      <c r="N7" s="26" t="s">
        <v>125</v>
      </c>
      <c r="O7" s="26" t="s">
        <v>126</v>
      </c>
      <c r="P7" s="24" t="s">
        <v>127</v>
      </c>
    </row>
    <row r="8" spans="1:18" x14ac:dyDescent="0.25">
      <c r="A8" s="15" t="s">
        <v>97</v>
      </c>
      <c r="B8" s="27">
        <v>2021</v>
      </c>
      <c r="C8" s="28" t="s">
        <v>213</v>
      </c>
      <c r="D8" s="29" t="s">
        <v>100</v>
      </c>
      <c r="E8" s="27" t="s">
        <v>92</v>
      </c>
      <c r="F8" s="30"/>
      <c r="G8" s="31"/>
      <c r="H8" s="32"/>
      <c r="I8" s="33"/>
      <c r="J8" s="33"/>
      <c r="K8" s="327">
        <f ca="1">IF(OR(AND(SUM('E2'!K24:K26)&lt;&gt;0,'B2'!K68&lt;1),AND(ABS(SUM('E2'!K24:K26))&lt;1,'B2'!K68&gt;1)),1,0)</f>
        <v>0</v>
      </c>
      <c r="L8" s="332">
        <f ca="1">IF(OR(AND(SUM('E2'!L24:L26)&lt;&gt;0,'B2'!L68&lt;1),AND(ABS(SUM('E2'!L24:L26))&lt;1,'B2'!L68&gt;1)),1,0)</f>
        <v>0</v>
      </c>
      <c r="M8" s="332">
        <f ca="1">IF(OR(AND(SUM('E2'!M24:M26)&lt;&gt;0,'B2'!M68&lt;1),AND(ABS(SUM('E2'!M24:M26))&lt;1,'B2'!M68&gt;1)),1,0)</f>
        <v>0</v>
      </c>
      <c r="N8" s="332">
        <f ca="1">IF(OR(AND(SUM('E2'!N24:N26)&lt;&gt;0,'B2'!N68&lt;1),AND(ABS(SUM('E2'!N24:N26))&lt;1,'B2'!N68&gt;1)),1,0)</f>
        <v>0</v>
      </c>
      <c r="O8" s="332">
        <f ca="1">IF(OR(AND(SUM('E2'!O24:O26)&lt;&gt;0,'B2'!O68&lt;1),AND(ABS(SUM('E2'!O24:O26))&lt;1,'B2'!O68&gt;1)),1,0)</f>
        <v>0</v>
      </c>
      <c r="P8" s="332">
        <f ca="1">IF(OR(AND(SUM('E2'!P24:P26)&lt;&gt;0,'B2'!P68&lt;1),AND(ABS(SUM('E2'!P24:P26))&lt;1,'B2'!P68&gt;1)),1,0)</f>
        <v>0</v>
      </c>
      <c r="R8" s="15" t="str">
        <f t="shared" ref="R8:R22" si="0">B8&amp;C8&amp;D8&amp;E8</f>
        <v>2021Member Month and Financial Data CheckHMOAll</v>
      </c>
    </row>
    <row r="9" spans="1:18" x14ac:dyDescent="0.25">
      <c r="A9" s="15" t="s">
        <v>97</v>
      </c>
      <c r="B9" s="27">
        <v>2022</v>
      </c>
      <c r="C9" s="28" t="s">
        <v>213</v>
      </c>
      <c r="D9" s="29" t="s">
        <v>100</v>
      </c>
      <c r="E9" s="27" t="s">
        <v>92</v>
      </c>
      <c r="F9" s="30"/>
      <c r="G9" s="31"/>
      <c r="H9" s="32"/>
      <c r="I9" s="33"/>
      <c r="J9" s="33"/>
      <c r="K9" s="329">
        <f ca="1">IF(OR(AND(SUM('E2'!K28:K30)&lt;&gt;0,'B2'!K69&lt;1),AND(ABS(SUM('E2'!K28:K30))&lt;1,'B2'!K69&gt;1)),1,0)</f>
        <v>0</v>
      </c>
      <c r="L9" s="333">
        <f ca="1">IF(OR(AND(SUM('E2'!L28:L30)&lt;&gt;0,'B2'!L69&lt;1),AND(ABS(SUM('E2'!L28:L30))&lt;1,'B2'!L69&gt;1)),1,0)</f>
        <v>0</v>
      </c>
      <c r="M9" s="333">
        <f ca="1">IF(OR(AND(SUM('E2'!M28:M30)&lt;&gt;0,'B2'!M69&lt;1),AND(ABS(SUM('E2'!M28:M30))&lt;1,'B2'!M69&gt;1)),1,0)</f>
        <v>0</v>
      </c>
      <c r="N9" s="333">
        <f ca="1">IF(OR(AND(SUM('E2'!N28:N30)&lt;&gt;0,'B2'!N69&lt;1),AND(ABS(SUM('E2'!N28:N30))&lt;1,'B2'!N69&gt;1)),1,0)</f>
        <v>0</v>
      </c>
      <c r="O9" s="333">
        <f ca="1">IF(OR(AND(SUM('E2'!O28:O30)&lt;&gt;0,'B2'!O69&lt;1),AND(ABS(SUM('E2'!O28:O30))&lt;1,'B2'!O69&gt;1)),1,0)</f>
        <v>0</v>
      </c>
      <c r="P9" s="333">
        <f ca="1">IF(OR(AND(SUM('E2'!P28:P30)&lt;&gt;0,'B2'!P69&lt;1),AND(ABS(SUM('E2'!P28:P30))&lt;1,'B2'!P69&gt;1)),1,0)</f>
        <v>0</v>
      </c>
      <c r="R9" s="15" t="str">
        <f t="shared" si="0"/>
        <v>2022Member Month and Financial Data CheckHMOAll</v>
      </c>
    </row>
    <row r="10" spans="1:18" x14ac:dyDescent="0.25">
      <c r="A10" s="15" t="s">
        <v>97</v>
      </c>
      <c r="B10" s="27">
        <v>2023</v>
      </c>
      <c r="C10" s="28" t="s">
        <v>213</v>
      </c>
      <c r="D10" s="29" t="s">
        <v>100</v>
      </c>
      <c r="E10" s="27" t="s">
        <v>92</v>
      </c>
      <c r="F10" s="30"/>
      <c r="G10" s="31"/>
      <c r="H10" s="32"/>
      <c r="I10" s="33"/>
      <c r="J10" s="33"/>
      <c r="K10" s="329">
        <f ca="1">IF(OR(AND(SUM('E2'!K32:K34)&lt;&gt;0,'B2'!K70&lt;1),AND(ABS(SUM('E2'!K32:K34))&lt;1,'B2'!K70&gt;1)),1,0)</f>
        <v>0</v>
      </c>
      <c r="L10" s="333">
        <f ca="1">IF(OR(AND(SUM('E2'!L32:L34)&lt;&gt;0,'B2'!L70&lt;1),AND(ABS(SUM('E2'!L32:L34))&lt;1,'B2'!L70&gt;1)),1,0)</f>
        <v>0</v>
      </c>
      <c r="M10" s="333">
        <f ca="1">IF(OR(AND(SUM('E2'!M32:M34)&lt;&gt;0,'B2'!M70&lt;1),AND(ABS(SUM('E2'!M32:M34))&lt;1,'B2'!M70&gt;1)),1,0)</f>
        <v>0</v>
      </c>
      <c r="N10" s="333">
        <f ca="1">IF(OR(AND(SUM('E2'!N32:N34)&lt;&gt;0,'B2'!N70&lt;1),AND(ABS(SUM('E2'!N32:N34))&lt;1,'B2'!N70&gt;1)),1,0)</f>
        <v>0</v>
      </c>
      <c r="O10" s="333">
        <f ca="1">IF(OR(AND(SUM('E2'!O32:O34)&lt;&gt;0,'B2'!O70&lt;1),AND(ABS(SUM('E2'!O32:O34))&lt;1,'B2'!O70&gt;1)),1,0)</f>
        <v>0</v>
      </c>
      <c r="P10" s="333">
        <f ca="1">IF(OR(AND(SUM('E2'!P32:P34)&lt;&gt;0,'B2'!P70&lt;1),AND(ABS(SUM('E2'!P32:P34))&lt;1,'B2'!P70&gt;1)),1,0)</f>
        <v>0</v>
      </c>
      <c r="R10" s="15" t="str">
        <f t="shared" si="0"/>
        <v>2023Member Month and Financial Data CheckHMOAll</v>
      </c>
    </row>
    <row r="11" spans="1:18" x14ac:dyDescent="0.25">
      <c r="A11" s="15" t="s">
        <v>97</v>
      </c>
      <c r="B11" s="27">
        <v>2021</v>
      </c>
      <c r="C11" s="28" t="s">
        <v>213</v>
      </c>
      <c r="D11" s="29" t="s">
        <v>101</v>
      </c>
      <c r="E11" s="27" t="s">
        <v>92</v>
      </c>
      <c r="F11" s="30"/>
      <c r="G11" s="31"/>
      <c r="H11" s="32"/>
      <c r="I11" s="33"/>
      <c r="J11" s="33"/>
      <c r="K11" s="329">
        <f ca="1">IF(OR(AND(SUM('E2'!K36:K38)&lt;&gt;0,'B2'!K71&lt;1),AND(ABS(SUM('E2'!K36:K38))&lt;1,'B2'!K71&gt;1)),1,0)</f>
        <v>0</v>
      </c>
      <c r="L11" s="333">
        <f ca="1">IF(OR(AND(SUM('E2'!L36:L38)&lt;&gt;0,'B2'!L71&lt;1),AND(ABS(SUM('E2'!L36:L38))&lt;1,'B2'!L71&gt;1)),1,0)</f>
        <v>0</v>
      </c>
      <c r="M11" s="333">
        <f ca="1">IF(OR(AND(SUM('E2'!M36:M38)&lt;&gt;0,'B2'!M71&lt;1),AND(ABS(SUM('E2'!M36:M38))&lt;1,'B2'!M71&gt;1)),1,0)</f>
        <v>0</v>
      </c>
      <c r="N11" s="333">
        <f ca="1">IF(OR(AND(SUM('E2'!N36:N38)&lt;&gt;0,'B2'!N71&lt;1),AND(ABS(SUM('E2'!N36:N38))&lt;1,'B2'!N71&gt;1)),1,0)</f>
        <v>0</v>
      </c>
      <c r="O11" s="333">
        <f ca="1">IF(OR(AND(SUM('E2'!O36:O38)&lt;&gt;0,'B2'!O71&lt;1),AND(ABS(SUM('E2'!O36:O38))&lt;1,'B2'!O71&gt;1)),1,0)</f>
        <v>0</v>
      </c>
      <c r="P11" s="333">
        <f ca="1">IF(OR(AND(SUM('E2'!P36:P38)&lt;&gt;0,'B2'!P71&lt;1),AND(ABS(SUM('E2'!P36:P38))&lt;1,'B2'!P71&gt;1)),1,0)</f>
        <v>0</v>
      </c>
      <c r="R11" s="15" t="str">
        <f t="shared" si="0"/>
        <v>2021Member Month and Financial Data CheckPPOAll</v>
      </c>
    </row>
    <row r="12" spans="1:18" x14ac:dyDescent="0.25">
      <c r="A12" s="15" t="s">
        <v>97</v>
      </c>
      <c r="B12" s="27">
        <v>2022</v>
      </c>
      <c r="C12" s="28" t="s">
        <v>213</v>
      </c>
      <c r="D12" s="29" t="s">
        <v>101</v>
      </c>
      <c r="E12" s="27" t="s">
        <v>92</v>
      </c>
      <c r="F12" s="30"/>
      <c r="G12" s="31"/>
      <c r="H12" s="32"/>
      <c r="I12" s="33"/>
      <c r="J12" s="33"/>
      <c r="K12" s="329">
        <f ca="1">IF(OR(AND(SUM('E2'!K40:K42)&lt;&gt;0,'B2'!K72&lt;1),AND(ABS(SUM('E2'!K40:K42))&lt;1,'B2'!K72&gt;1)),1,0)</f>
        <v>0</v>
      </c>
      <c r="L12" s="333">
        <f ca="1">IF(OR(AND(SUM('E2'!L40:L42)&lt;&gt;0,'B2'!L72&lt;1),AND(ABS(SUM('E2'!L40:L42))&lt;1,'B2'!L72&gt;1)),1,0)</f>
        <v>0</v>
      </c>
      <c r="M12" s="333">
        <f ca="1">IF(OR(AND(SUM('E2'!M40:M42)&lt;&gt;0,'B2'!M72&lt;1),AND(ABS(SUM('E2'!M40:M42))&lt;1,'B2'!M72&gt;1)),1,0)</f>
        <v>0</v>
      </c>
      <c r="N12" s="333">
        <f ca="1">IF(OR(AND(SUM('E2'!N40:N42)&lt;&gt;0,'B2'!N72&lt;1),AND(ABS(SUM('E2'!N40:N42))&lt;1,'B2'!N72&gt;1)),1,0)</f>
        <v>0</v>
      </c>
      <c r="O12" s="333">
        <f ca="1">IF(OR(AND(SUM('E2'!O40:O42)&lt;&gt;0,'B2'!O72&lt;1),AND(ABS(SUM('E2'!O40:O42))&lt;1,'B2'!O72&gt;1)),1,0)</f>
        <v>0</v>
      </c>
      <c r="P12" s="333">
        <f ca="1">IF(OR(AND(SUM('E2'!P40:P42)&lt;&gt;0,'B2'!P72&lt;1),AND(ABS(SUM('E2'!P40:P42))&lt;1,'B2'!P72&gt;1)),1,0)</f>
        <v>0</v>
      </c>
      <c r="R12" s="15" t="str">
        <f t="shared" si="0"/>
        <v>2022Member Month and Financial Data CheckPPOAll</v>
      </c>
    </row>
    <row r="13" spans="1:18" x14ac:dyDescent="0.25">
      <c r="A13" s="15" t="s">
        <v>97</v>
      </c>
      <c r="B13" s="27">
        <v>2023</v>
      </c>
      <c r="C13" s="28" t="s">
        <v>213</v>
      </c>
      <c r="D13" s="29" t="s">
        <v>101</v>
      </c>
      <c r="E13" s="27" t="s">
        <v>92</v>
      </c>
      <c r="F13" s="30"/>
      <c r="G13" s="31"/>
      <c r="H13" s="32"/>
      <c r="I13" s="33"/>
      <c r="J13" s="33"/>
      <c r="K13" s="329">
        <f ca="1">IF(OR(AND(SUM('E2'!K44:K46)&lt;&gt;0,'B2'!K73&lt;1),AND(ABS(SUM('E2'!K44:K46))&lt;1,'B2'!K73&gt;1)),1,0)</f>
        <v>0</v>
      </c>
      <c r="L13" s="333">
        <f ca="1">IF(OR(AND(SUM('E2'!L44:L46)&lt;&gt;0,'B2'!L73&lt;1),AND(ABS(SUM('E2'!L44:L46))&lt;1,'B2'!L73&gt;1)),1,0)</f>
        <v>0</v>
      </c>
      <c r="M13" s="333">
        <f ca="1">IF(OR(AND(SUM('E2'!M44:M46)&lt;&gt;0,'B2'!M73&lt;1),AND(ABS(SUM('E2'!M44:M46))&lt;1,'B2'!M73&gt;1)),1,0)</f>
        <v>0</v>
      </c>
      <c r="N13" s="333">
        <f ca="1">IF(OR(AND(SUM('E2'!N44:N46)&lt;&gt;0,'B2'!N73&lt;1),AND(ABS(SUM('E2'!N44:N46))&lt;1,'B2'!N73&gt;1)),1,0)</f>
        <v>0</v>
      </c>
      <c r="O13" s="333">
        <f ca="1">IF(OR(AND(SUM('E2'!O44:O46)&lt;&gt;0,'B2'!O73&lt;1),AND(ABS(SUM('E2'!O44:O46))&lt;1,'B2'!O73&gt;1)),1,0)</f>
        <v>0</v>
      </c>
      <c r="P13" s="333">
        <f ca="1">IF(OR(AND(SUM('E2'!P44:P46)&lt;&gt;0,'B2'!P73&lt;1),AND(ABS(SUM('E2'!P44:P46))&lt;1,'B2'!P73&gt;1)),1,0)</f>
        <v>0</v>
      </c>
      <c r="R13" s="15" t="str">
        <f t="shared" si="0"/>
        <v>2023Member Month and Financial Data CheckPPOAll</v>
      </c>
    </row>
    <row r="14" spans="1:18" x14ac:dyDescent="0.25">
      <c r="A14" s="15" t="s">
        <v>97</v>
      </c>
      <c r="B14" s="27">
        <v>2021</v>
      </c>
      <c r="C14" s="28" t="s">
        <v>213</v>
      </c>
      <c r="D14" s="29" t="s">
        <v>102</v>
      </c>
      <c r="E14" s="27" t="s">
        <v>92</v>
      </c>
      <c r="F14" s="30"/>
      <c r="G14" s="31"/>
      <c r="H14" s="32"/>
      <c r="I14" s="33"/>
      <c r="J14" s="33"/>
      <c r="K14" s="329">
        <f ca="1">IF(OR(AND(SUM('E2'!K48:K50)&lt;&gt;0,'B2'!K74&lt;1),AND(ABS(SUM('E2'!K48:K50))&lt;1,'B2'!K74&gt;1)),1,0)</f>
        <v>0</v>
      </c>
      <c r="L14" s="333">
        <f ca="1">IF(OR(AND(SUM('E2'!L48:L50)&lt;&gt;0,'B2'!L74&lt;1),AND(ABS(SUM('E2'!L48:L50))&lt;1,'B2'!L74&gt;1)),1,0)</f>
        <v>0</v>
      </c>
      <c r="M14" s="333">
        <f ca="1">IF(OR(AND(SUM('E2'!M48:M50)&lt;&gt;0,'B2'!M74&lt;1),AND(ABS(SUM('E2'!M48:M50))&lt;1,'B2'!M74&gt;1)),1,0)</f>
        <v>0</v>
      </c>
      <c r="N14" s="333">
        <f ca="1">IF(OR(AND(SUM('E2'!N48:N50)&lt;&gt;0,'B2'!N74&lt;1),AND(ABS(SUM('E2'!N48:N50))&lt;1,'B2'!N74&gt;1)),1,0)</f>
        <v>0</v>
      </c>
      <c r="O14" s="333">
        <f ca="1">IF(OR(AND(SUM('E2'!O48:O50)&lt;&gt;0,'B2'!O74&lt;1),AND(ABS(SUM('E2'!O48:O50))&lt;1,'B2'!O74&gt;1)),1,0)</f>
        <v>0</v>
      </c>
      <c r="P14" s="333">
        <f ca="1">IF(OR(AND(SUM('E2'!P48:P50)&lt;&gt;0,'B2'!P74&lt;1),AND(ABS(SUM('E2'!P48:P50))&lt;1,'B2'!P74&gt;1)),1,0)</f>
        <v>0</v>
      </c>
      <c r="R14" s="15" t="str">
        <f t="shared" si="0"/>
        <v>2021Member Month and Financial Data CheckPOSAll</v>
      </c>
    </row>
    <row r="15" spans="1:18" x14ac:dyDescent="0.25">
      <c r="A15" s="15" t="s">
        <v>97</v>
      </c>
      <c r="B15" s="27">
        <v>2022</v>
      </c>
      <c r="C15" s="28" t="s">
        <v>213</v>
      </c>
      <c r="D15" s="29" t="s">
        <v>102</v>
      </c>
      <c r="E15" s="27" t="s">
        <v>92</v>
      </c>
      <c r="F15" s="30"/>
      <c r="G15" s="31"/>
      <c r="H15" s="32"/>
      <c r="I15" s="33"/>
      <c r="J15" s="33"/>
      <c r="K15" s="329">
        <f ca="1">IF(OR(AND(SUM('E2'!K52:K54)&lt;&gt;0,'B2'!K75&lt;1),AND(ABS(SUM('E2'!K52:K54))&lt;1,'B2'!K75&gt;1)),1,0)</f>
        <v>0</v>
      </c>
      <c r="L15" s="333">
        <f ca="1">IF(OR(AND(SUM('E2'!L52:L54)&lt;&gt;0,'B2'!L75&lt;1),AND(ABS(SUM('E2'!L52:L54))&lt;1,'B2'!L75&gt;1)),1,0)</f>
        <v>0</v>
      </c>
      <c r="M15" s="333">
        <f ca="1">IF(OR(AND(SUM('E2'!M52:M54)&lt;&gt;0,'B2'!M75&lt;1),AND(ABS(SUM('E2'!M52:M54))&lt;1,'B2'!M75&gt;1)),1,0)</f>
        <v>0</v>
      </c>
      <c r="N15" s="333">
        <f ca="1">IF(OR(AND(SUM('E2'!N52:N54)&lt;&gt;0,'B2'!N75&lt;1),AND(ABS(SUM('E2'!N52:N54))&lt;1,'B2'!N75&gt;1)),1,0)</f>
        <v>0</v>
      </c>
      <c r="O15" s="333">
        <f ca="1">IF(OR(AND(SUM('E2'!O52:O54)&lt;&gt;0,'B2'!O75&lt;1),AND(ABS(SUM('E2'!O52:O54))&lt;1,'B2'!O75&gt;1)),1,0)</f>
        <v>0</v>
      </c>
      <c r="P15" s="333">
        <f ca="1">IF(OR(AND(SUM('E2'!P52:P54)&lt;&gt;0,'B2'!P75&lt;1),AND(ABS(SUM('E2'!P52:P54))&lt;1,'B2'!P75&gt;1)),1,0)</f>
        <v>0</v>
      </c>
      <c r="R15" s="15" t="str">
        <f t="shared" si="0"/>
        <v>2022Member Month and Financial Data CheckPOSAll</v>
      </c>
    </row>
    <row r="16" spans="1:18" x14ac:dyDescent="0.25">
      <c r="A16" s="15" t="s">
        <v>97</v>
      </c>
      <c r="B16" s="27">
        <v>2023</v>
      </c>
      <c r="C16" s="28" t="s">
        <v>213</v>
      </c>
      <c r="D16" s="29" t="s">
        <v>102</v>
      </c>
      <c r="E16" s="27" t="s">
        <v>92</v>
      </c>
      <c r="F16" s="30"/>
      <c r="G16" s="31"/>
      <c r="H16" s="32"/>
      <c r="I16" s="33"/>
      <c r="J16" s="33"/>
      <c r="K16" s="329">
        <f ca="1">IF(OR(AND(SUM('E2'!K56:K58)&lt;&gt;0,'B2'!K76&lt;1),AND(ABS(SUM('E2'!K56:K58))&lt;1,'B2'!K76&gt;1)),1,0)</f>
        <v>0</v>
      </c>
      <c r="L16" s="333">
        <f ca="1">IF(OR(AND(SUM('E2'!L56:L58)&lt;&gt;0,'B2'!L76&lt;1),AND(ABS(SUM('E2'!L56:L58))&lt;1,'B2'!L76&gt;1)),1,0)</f>
        <v>0</v>
      </c>
      <c r="M16" s="333">
        <f ca="1">IF(OR(AND(SUM('E2'!M56:M58)&lt;&gt;0,'B2'!M76&lt;1),AND(ABS(SUM('E2'!M56:M58))&lt;1,'B2'!M76&gt;1)),1,0)</f>
        <v>0</v>
      </c>
      <c r="N16" s="333">
        <f ca="1">IF(OR(AND(SUM('E2'!N56:N58)&lt;&gt;0,'B2'!N76&lt;1),AND(ABS(SUM('E2'!N56:N58))&lt;1,'B2'!N76&gt;1)),1,0)</f>
        <v>0</v>
      </c>
      <c r="O16" s="333">
        <f ca="1">IF(OR(AND(SUM('E2'!O56:O58)&lt;&gt;0,'B2'!O76&lt;1),AND(ABS(SUM('E2'!O56:O58))&lt;1,'B2'!O76&gt;1)),1,0)</f>
        <v>0</v>
      </c>
      <c r="P16" s="333">
        <f ca="1">IF(OR(AND(SUM('E2'!P56:P58)&lt;&gt;0,'B2'!P76&lt;1),AND(ABS(SUM('E2'!P56:P58))&lt;1,'B2'!P76&gt;1)),1,0)</f>
        <v>0</v>
      </c>
      <c r="R16" s="15" t="str">
        <f t="shared" si="0"/>
        <v>2023Member Month and Financial Data CheckPOSAll</v>
      </c>
    </row>
    <row r="17" spans="1:18" x14ac:dyDescent="0.25">
      <c r="A17" s="15" t="s">
        <v>97</v>
      </c>
      <c r="B17" s="27">
        <v>2021</v>
      </c>
      <c r="C17" s="28" t="s">
        <v>213</v>
      </c>
      <c r="D17" s="29" t="s">
        <v>103</v>
      </c>
      <c r="E17" s="27" t="s">
        <v>92</v>
      </c>
      <c r="F17" s="30"/>
      <c r="G17" s="31"/>
      <c r="H17" s="32"/>
      <c r="I17" s="33"/>
      <c r="J17" s="33"/>
      <c r="K17" s="329">
        <f ca="1">IF(OR(AND(SUM('E2'!K60:K62)&lt;&gt;0,'B2'!K77&lt;1),AND(ABS(SUM('E2'!K60:K62))&lt;1,'B2'!K77&gt;1)),1,0)</f>
        <v>0</v>
      </c>
      <c r="L17" s="333">
        <f ca="1">IF(OR(AND(SUM('E2'!L60:L62)&lt;&gt;0,'B2'!L77&lt;1),AND(ABS(SUM('E2'!L60:L62))&lt;1,'B2'!L77&gt;1)),1,0)</f>
        <v>0</v>
      </c>
      <c r="M17" s="333">
        <f ca="1">IF(OR(AND(SUM('E2'!M60:M62)&lt;&gt;0,'B2'!M77&lt;1),AND(ABS(SUM('E2'!M60:M62))&lt;1,'B2'!M77&gt;1)),1,0)</f>
        <v>0</v>
      </c>
      <c r="N17" s="333">
        <f ca="1">IF(OR(AND(SUM('E2'!N60:N62)&lt;&gt;0,'B2'!N77&lt;1),AND(ABS(SUM('E2'!N60:N62))&lt;1,'B2'!N77&gt;1)),1,0)</f>
        <v>0</v>
      </c>
      <c r="O17" s="333">
        <f ca="1">IF(OR(AND(SUM('E2'!O60:O62)&lt;&gt;0,'B2'!O77&lt;1),AND(ABS(SUM('E2'!O60:O62))&lt;1,'B2'!O77&gt;1)),1,0)</f>
        <v>0</v>
      </c>
      <c r="P17" s="333">
        <f ca="1">IF(OR(AND(SUM('E2'!P60:P62)&lt;&gt;0,'B2'!P77&lt;1),AND(ABS(SUM('E2'!P60:P62))&lt;1,'B2'!P77&gt;1)),1,0)</f>
        <v>0</v>
      </c>
      <c r="R17" s="15" t="str">
        <f t="shared" si="0"/>
        <v>2021Member Month and Financial Data CheckOtherAll</v>
      </c>
    </row>
    <row r="18" spans="1:18" x14ac:dyDescent="0.25">
      <c r="A18" s="15" t="s">
        <v>97</v>
      </c>
      <c r="B18" s="27">
        <v>2022</v>
      </c>
      <c r="C18" s="28" t="s">
        <v>213</v>
      </c>
      <c r="D18" s="29" t="s">
        <v>103</v>
      </c>
      <c r="E18" s="27" t="s">
        <v>92</v>
      </c>
      <c r="F18" s="30"/>
      <c r="G18" s="31"/>
      <c r="H18" s="32"/>
      <c r="I18" s="33"/>
      <c r="J18" s="33"/>
      <c r="K18" s="329">
        <f ca="1">IF(OR(AND(SUM('E2'!K64:K66)&lt;&gt;0,'B2'!K78&lt;1),AND(ABS(SUM('E2'!K64:K66))&lt;1,'B2'!K78&gt;1)),1,0)</f>
        <v>0</v>
      </c>
      <c r="L18" s="333">
        <f ca="1">IF(OR(AND(SUM('E2'!L64:L66)&lt;&gt;0,'B2'!L78&lt;1),AND(ABS(SUM('E2'!L64:L66))&lt;1,'B2'!L78&gt;1)),1,0)</f>
        <v>0</v>
      </c>
      <c r="M18" s="333">
        <f ca="1">IF(OR(AND(SUM('E2'!M64:M66)&lt;&gt;0,'B2'!M78&lt;1),AND(ABS(SUM('E2'!M64:M66))&lt;1,'B2'!M78&gt;1)),1,0)</f>
        <v>0</v>
      </c>
      <c r="N18" s="333">
        <f ca="1">IF(OR(AND(SUM('E2'!N64:N66)&lt;&gt;0,'B2'!N78&lt;1),AND(ABS(SUM('E2'!N64:N66))&lt;1,'B2'!N78&gt;1)),1,0)</f>
        <v>0</v>
      </c>
      <c r="O18" s="333">
        <f ca="1">IF(OR(AND(SUM('E2'!O64:O66)&lt;&gt;0,'B2'!O78&lt;1),AND(ABS(SUM('E2'!O64:O66))&lt;1,'B2'!O78&gt;1)),1,0)</f>
        <v>0</v>
      </c>
      <c r="P18" s="333">
        <f ca="1">IF(OR(AND(SUM('E2'!P64:P66)&lt;&gt;0,'B2'!P78&lt;1),AND(ABS(SUM('E2'!P64:P66))&lt;1,'B2'!P78&gt;1)),1,0)</f>
        <v>0</v>
      </c>
      <c r="R18" s="15" t="str">
        <f t="shared" si="0"/>
        <v>2022Member Month and Financial Data CheckOtherAll</v>
      </c>
    </row>
    <row r="19" spans="1:18" x14ac:dyDescent="0.25">
      <c r="A19" s="15" t="s">
        <v>97</v>
      </c>
      <c r="B19" s="27">
        <v>2023</v>
      </c>
      <c r="C19" s="28" t="s">
        <v>213</v>
      </c>
      <c r="D19" s="29" t="s">
        <v>103</v>
      </c>
      <c r="E19" s="27" t="s">
        <v>92</v>
      </c>
      <c r="F19" s="30"/>
      <c r="G19" s="31"/>
      <c r="H19" s="32"/>
      <c r="I19" s="33"/>
      <c r="J19" s="33"/>
      <c r="K19" s="329">
        <f ca="1">IF(OR(AND(SUM('E2'!K68:K70)&lt;&gt;0,'B2'!K79&lt;1),AND(ABS(SUM('E2'!K68:K70))&lt;1,'B2'!K79&gt;1)),1,0)</f>
        <v>0</v>
      </c>
      <c r="L19" s="333">
        <f ca="1">IF(OR(AND(SUM('E2'!L68:L70)&lt;&gt;0,'B2'!L79&lt;1),AND(ABS(SUM('E2'!L68:L70))&lt;1,'B2'!L79&gt;1)),1,0)</f>
        <v>0</v>
      </c>
      <c r="M19" s="333">
        <f ca="1">IF(OR(AND(SUM('E2'!M68:M70)&lt;&gt;0,'B2'!M79&lt;1),AND(ABS(SUM('E2'!M68:M70))&lt;1,'B2'!M79&gt;1)),1,0)</f>
        <v>0</v>
      </c>
      <c r="N19" s="333">
        <f ca="1">IF(OR(AND(SUM('E2'!N68:N70)&lt;&gt;0,'B2'!N79&lt;1),AND(ABS(SUM('E2'!N68:N70))&lt;1,'B2'!N79&gt;1)),1,0)</f>
        <v>0</v>
      </c>
      <c r="O19" s="333">
        <f ca="1">IF(OR(AND(SUM('E2'!O68:O70)&lt;&gt;0,'B2'!O79&lt;1),AND(ABS(SUM('E2'!O68:O70))&lt;1,'B2'!O79&gt;1)),1,0)</f>
        <v>0</v>
      </c>
      <c r="P19" s="333">
        <f ca="1">IF(OR(AND(SUM('E2'!P68:P70)&lt;&gt;0,'B2'!P79&lt;1),AND(ABS(SUM('E2'!P68:P70))&lt;1,'B2'!P79&gt;1)),1,0)</f>
        <v>0</v>
      </c>
      <c r="R19" s="15" t="str">
        <f t="shared" si="0"/>
        <v>2023Member Month and Financial Data CheckOtherAll</v>
      </c>
    </row>
    <row r="20" spans="1:18" x14ac:dyDescent="0.25">
      <c r="A20" s="15" t="s">
        <v>97</v>
      </c>
      <c r="B20" s="27">
        <v>2021</v>
      </c>
      <c r="C20" s="28" t="s">
        <v>213</v>
      </c>
      <c r="D20" s="27" t="s">
        <v>92</v>
      </c>
      <c r="E20" s="34" t="s">
        <v>104</v>
      </c>
      <c r="F20" s="30"/>
      <c r="G20" s="35"/>
      <c r="H20" s="334"/>
      <c r="I20" s="335"/>
      <c r="J20" s="335"/>
      <c r="K20" s="329">
        <f>IF(OR(AND(SUM('E2'!K72:K73)&lt;&gt;0,'B2'!K80&lt;1),AND(ABS(SUM('E2'!K72:K73))&lt;1,'B2'!K80&gt;1)),1,0)</f>
        <v>0</v>
      </c>
      <c r="L20" s="333">
        <f>IF(OR(AND(SUM('E2'!L72:L73)&lt;&gt;0,'B2'!L80&lt;1),AND(ABS(SUM('E2'!L72:L73))&lt;1,'B2'!L80&gt;1)),1,0)</f>
        <v>0</v>
      </c>
      <c r="M20" s="333">
        <f>IF(OR(AND(SUM('E2'!M72:M73)&lt;&gt;0,'B2'!M80&lt;1),AND(ABS(SUM('E2'!M72:M73))&lt;1,'B2'!M80&gt;1)),1,0)</f>
        <v>0</v>
      </c>
      <c r="N20" s="333">
        <f>IF(OR(AND(SUM('E2'!N72:N73)&lt;&gt;0,'B2'!N80&lt;1),AND(ABS(SUM('E2'!N72:N73))&lt;1,'B2'!N80&gt;1)),1,0)</f>
        <v>0</v>
      </c>
      <c r="O20" s="333">
        <f>IF(OR(AND(SUM('E2'!O72:O73)&lt;&gt;0,'B2'!O80&lt;1),AND(ABS(SUM('E2'!O72:O73))&lt;1,'B2'!O80&gt;1)),1,0)</f>
        <v>0</v>
      </c>
      <c r="P20" s="333">
        <f>IF(OR(AND(SUM('E2'!P72:P73)&lt;&gt;0,'B2'!P80&lt;1),AND(ABS(SUM('E2'!P72:P73))&lt;1,'B2'!P80&gt;1)),1,0)</f>
        <v>0</v>
      </c>
      <c r="R20" s="15" t="str">
        <f t="shared" si="0"/>
        <v>2021Member Month and Financial Data CheckAllHDHP</v>
      </c>
    </row>
    <row r="21" spans="1:18" x14ac:dyDescent="0.25">
      <c r="A21" s="15" t="s">
        <v>97</v>
      </c>
      <c r="B21" s="27">
        <v>2022</v>
      </c>
      <c r="C21" s="28" t="s">
        <v>213</v>
      </c>
      <c r="D21" s="27" t="s">
        <v>92</v>
      </c>
      <c r="E21" s="34" t="s">
        <v>104</v>
      </c>
      <c r="F21" s="30"/>
      <c r="G21" s="35"/>
      <c r="H21" s="334"/>
      <c r="I21" s="335"/>
      <c r="J21" s="335"/>
      <c r="K21" s="329">
        <f>IF(OR(AND(SUM('E2'!K75:K76)&lt;&gt;0,'B2'!K81&lt;1),AND(ABS(SUM('E2'!K75:K76))&lt;1,'B2'!K81&gt;1)),1,0)</f>
        <v>0</v>
      </c>
      <c r="L21" s="333">
        <f>IF(OR(AND(SUM('E2'!L75:L76)&lt;&gt;0,'B2'!L81&lt;1),AND(ABS(SUM('E2'!L75:L76))&lt;1,'B2'!L81&gt;1)),1,0)</f>
        <v>0</v>
      </c>
      <c r="M21" s="333">
        <f>IF(OR(AND(SUM('E2'!M75:M76)&lt;&gt;0,'B2'!M81&lt;1),AND(ABS(SUM('E2'!M75:M76))&lt;1,'B2'!M81&gt;1)),1,0)</f>
        <v>0</v>
      </c>
      <c r="N21" s="333">
        <f>IF(OR(AND(SUM('E2'!N75:N76)&lt;&gt;0,'B2'!N81&lt;1),AND(ABS(SUM('E2'!N75:N76))&lt;1,'B2'!N81&gt;1)),1,0)</f>
        <v>0</v>
      </c>
      <c r="O21" s="333">
        <f>IF(OR(AND(SUM('E2'!O75:O76)&lt;&gt;0,'B2'!O81&lt;1),AND(ABS(SUM('E2'!O75:O76))&lt;1,'B2'!O81&gt;1)),1,0)</f>
        <v>0</v>
      </c>
      <c r="P21" s="333">
        <f>IF(OR(AND(SUM('E2'!P75:P76)&lt;&gt;0,'B2'!P81&lt;1),AND(ABS(SUM('E2'!P75:P76))&lt;1,'B2'!P81&gt;1)),1,0)</f>
        <v>0</v>
      </c>
      <c r="R21" s="15" t="str">
        <f t="shared" si="0"/>
        <v>2022Member Month and Financial Data CheckAllHDHP</v>
      </c>
    </row>
    <row r="22" spans="1:18" x14ac:dyDescent="0.25">
      <c r="A22" s="15" t="s">
        <v>97</v>
      </c>
      <c r="B22" s="27">
        <v>2023</v>
      </c>
      <c r="C22" s="28" t="s">
        <v>213</v>
      </c>
      <c r="D22" s="27" t="s">
        <v>92</v>
      </c>
      <c r="E22" s="34" t="s">
        <v>104</v>
      </c>
      <c r="F22" s="30"/>
      <c r="G22" s="35"/>
      <c r="H22" s="334"/>
      <c r="I22" s="335"/>
      <c r="J22" s="335"/>
      <c r="K22" s="329">
        <f>IF(OR(AND(SUM('E2'!K78:K79)&lt;&gt;0,'B2'!K82&lt;1),AND(ABS(SUM('E2'!K78:K79))&lt;1,'B2'!K82&gt;1)),1,0)</f>
        <v>0</v>
      </c>
      <c r="L22" s="333">
        <f>IF(OR(AND(SUM('E2'!L78:L79)&lt;&gt;0,'B2'!L82&lt;1),AND(ABS(SUM('E2'!L78:L79))&lt;1,'B2'!L82&gt;1)),1,0)</f>
        <v>0</v>
      </c>
      <c r="M22" s="333">
        <f>IF(OR(AND(SUM('E2'!M78:M79)&lt;&gt;0,'B2'!M82&lt;1),AND(ABS(SUM('E2'!M78:M79))&lt;1,'B2'!M82&gt;1)),1,0)</f>
        <v>0</v>
      </c>
      <c r="N22" s="333">
        <f>IF(OR(AND(SUM('E2'!N78:N79)&lt;&gt;0,'B2'!N82&lt;1),AND(ABS(SUM('E2'!N78:N79))&lt;1,'B2'!N82&gt;1)),1,0)</f>
        <v>0</v>
      </c>
      <c r="O22" s="333">
        <f>IF(OR(AND(SUM('E2'!O78:O79)&lt;&gt;0,'B2'!O82&lt;1),AND(ABS(SUM('E2'!O78:O79))&lt;1,'B2'!O82&gt;1)),1,0)</f>
        <v>0</v>
      </c>
      <c r="P22" s="333">
        <f>IF(OR(AND(SUM('E2'!P78:P79)&lt;&gt;0,'B2'!P82&lt;1),AND(ABS(SUM('E2'!P78:P79))&lt;1,'B2'!P82&gt;1)),1,0)</f>
        <v>0</v>
      </c>
      <c r="R22" s="15" t="str">
        <f t="shared" si="0"/>
        <v>2023Member Month and Financial Data CheckAllHDHP</v>
      </c>
    </row>
    <row r="23" spans="1:18" x14ac:dyDescent="0.25">
      <c r="A23" s="15" t="s">
        <v>97</v>
      </c>
      <c r="B23" s="27">
        <v>2021</v>
      </c>
      <c r="C23" s="28" t="s">
        <v>213</v>
      </c>
      <c r="D23" s="27" t="s">
        <v>92</v>
      </c>
      <c r="E23" s="34" t="s">
        <v>105</v>
      </c>
      <c r="F23" s="30"/>
      <c r="G23" s="35"/>
      <c r="H23" s="334"/>
      <c r="I23" s="335"/>
      <c r="J23" s="335"/>
      <c r="K23" s="329">
        <f>IF(OR(AND(SUM('E2'!K81:K82)&lt;&gt;0,'B2'!K83&lt;1),AND(ABS(SUM('E2'!K81:K82))&lt;1,'B2'!K83&gt;1)),1,0)</f>
        <v>0</v>
      </c>
      <c r="L23" s="333">
        <f>IF(OR(AND(SUM('E2'!L81:L82)&lt;&gt;0,'B2'!L83&lt;1),AND(ABS(SUM('E2'!L81:L82))&lt;1,'B2'!L83&gt;1)),1,0)</f>
        <v>0</v>
      </c>
      <c r="M23" s="333">
        <f>IF(OR(AND(SUM('E2'!M81:M82)&lt;&gt;0,'B2'!M83&lt;1),AND(ABS(SUM('E2'!M81:M82))&lt;1,'B2'!M83&gt;1)),1,0)</f>
        <v>0</v>
      </c>
      <c r="N23" s="333">
        <f>IF(OR(AND(SUM('E2'!N81:N82)&lt;&gt;0,'B2'!N83&lt;1),AND(ABS(SUM('E2'!N81:N82))&lt;1,'B2'!N83&gt;1)),1,0)</f>
        <v>0</v>
      </c>
      <c r="O23" s="333">
        <f>IF(OR(AND(SUM('E2'!O81:O82)&lt;&gt;0,'B2'!O83&lt;1),AND(ABS(SUM('E2'!O81:O82))&lt;1,'B2'!O83&gt;1)),1,0)</f>
        <v>0</v>
      </c>
      <c r="P23" s="333">
        <f>IF(OR(AND(SUM('E2'!P81:P82)&lt;&gt;0,'B2'!P83&lt;1),AND(ABS(SUM('E2'!P81:P82))&lt;1,'B2'!P83&gt;1)),1,0)</f>
        <v>0</v>
      </c>
      <c r="R23" s="15" t="str">
        <f t="shared" ref="R23:R28" si="1">B23&amp;C23&amp;D23&amp;E23</f>
        <v>2021Member Month and Financial Data CheckAllTiered</v>
      </c>
    </row>
    <row r="24" spans="1:18" x14ac:dyDescent="0.25">
      <c r="A24" s="15" t="s">
        <v>97</v>
      </c>
      <c r="B24" s="27">
        <v>2022</v>
      </c>
      <c r="C24" s="28" t="s">
        <v>213</v>
      </c>
      <c r="D24" s="27" t="s">
        <v>92</v>
      </c>
      <c r="E24" s="34" t="s">
        <v>105</v>
      </c>
      <c r="F24" s="30"/>
      <c r="G24" s="35"/>
      <c r="H24" s="334"/>
      <c r="I24" s="335"/>
      <c r="J24" s="335"/>
      <c r="K24" s="329">
        <f>IF(OR(AND(SUM('E2'!K84:K85)&lt;&gt;0,'B2'!K84&lt;1),AND(ABS(SUM('E2'!K84:K85))&lt;1,'B2'!K84&gt;1)),1,0)</f>
        <v>0</v>
      </c>
      <c r="L24" s="333">
        <f>IF(OR(AND(SUM('E2'!L84:L85)&lt;&gt;0,'B2'!L84&lt;1),AND(ABS(SUM('E2'!L84:L85))&lt;1,'B2'!L84&gt;1)),1,0)</f>
        <v>0</v>
      </c>
      <c r="M24" s="333">
        <f>IF(OR(AND(SUM('E2'!M84:M85)&lt;&gt;0,'B2'!M84&lt;1),AND(ABS(SUM('E2'!M84:M85))&lt;1,'B2'!M84&gt;1)),1,0)</f>
        <v>0</v>
      </c>
      <c r="N24" s="333">
        <f>IF(OR(AND(SUM('E2'!N84:N85)&lt;&gt;0,'B2'!N84&lt;1),AND(ABS(SUM('E2'!N84:N85))&lt;1,'B2'!N84&gt;1)),1,0)</f>
        <v>0</v>
      </c>
      <c r="O24" s="333">
        <f>IF(OR(AND(SUM('E2'!O84:O85)&lt;&gt;0,'B2'!O84&lt;1),AND(ABS(SUM('E2'!O84:O85))&lt;1,'B2'!O84&gt;1)),1,0)</f>
        <v>0</v>
      </c>
      <c r="P24" s="333">
        <f>IF(OR(AND(SUM('E2'!P84:P85)&lt;&gt;0,'B2'!P84&lt;1),AND(ABS(SUM('E2'!P84:P85))&lt;1,'B2'!P84&gt;1)),1,0)</f>
        <v>0</v>
      </c>
      <c r="R24" s="15" t="str">
        <f t="shared" si="1"/>
        <v>2022Member Month and Financial Data CheckAllTiered</v>
      </c>
    </row>
    <row r="25" spans="1:18" x14ac:dyDescent="0.25">
      <c r="A25" s="15" t="s">
        <v>97</v>
      </c>
      <c r="B25" s="27">
        <v>2023</v>
      </c>
      <c r="C25" s="28" t="s">
        <v>213</v>
      </c>
      <c r="D25" s="27" t="s">
        <v>92</v>
      </c>
      <c r="E25" s="34" t="s">
        <v>105</v>
      </c>
      <c r="F25" s="30"/>
      <c r="G25" s="35"/>
      <c r="H25" s="334"/>
      <c r="I25" s="335"/>
      <c r="J25" s="335"/>
      <c r="K25" s="329">
        <f>IF(OR(AND(SUM('E2'!K87:K88)&lt;&gt;0,'B2'!K85&lt;1),AND(ABS(SUM('E2'!K87:K88))&lt;1,'B2'!K85&gt;1)),1,0)</f>
        <v>0</v>
      </c>
      <c r="L25" s="333">
        <f>IF(OR(AND(SUM('E2'!L87:L88)&lt;&gt;0,'B2'!L85&lt;1),AND(ABS(SUM('E2'!L87:L88))&lt;1,'B2'!L85&gt;1)),1,0)</f>
        <v>0</v>
      </c>
      <c r="M25" s="333">
        <f>IF(OR(AND(SUM('E2'!M87:M88)&lt;&gt;0,'B2'!M85&lt;1),AND(ABS(SUM('E2'!M87:M88))&lt;1,'B2'!M85&gt;1)),1,0)</f>
        <v>0</v>
      </c>
      <c r="N25" s="333">
        <f>IF(OR(AND(SUM('E2'!N87:N88)&lt;&gt;0,'B2'!N85&lt;1),AND(ABS(SUM('E2'!N87:N88))&lt;1,'B2'!N85&gt;1)),1,0)</f>
        <v>0</v>
      </c>
      <c r="O25" s="333">
        <f>IF(OR(AND(SUM('E2'!O87:O88)&lt;&gt;0,'B2'!O85&lt;1),AND(ABS(SUM('E2'!O87:O88))&lt;1,'B2'!O85&gt;1)),1,0)</f>
        <v>0</v>
      </c>
      <c r="P25" s="333">
        <f>IF(OR(AND(SUM('E2'!P87:P88)&lt;&gt;0,'B2'!P85&lt;1),AND(ABS(SUM('E2'!P87:P88))&lt;1,'B2'!P85&gt;1)),1,0)</f>
        <v>0</v>
      </c>
      <c r="R25" s="15" t="str">
        <f t="shared" si="1"/>
        <v>2023Member Month and Financial Data CheckAllTiered</v>
      </c>
    </row>
    <row r="26" spans="1:18" x14ac:dyDescent="0.25">
      <c r="A26" s="15" t="s">
        <v>97</v>
      </c>
      <c r="B26" s="27">
        <v>2021</v>
      </c>
      <c r="C26" s="28" t="s">
        <v>213</v>
      </c>
      <c r="D26" s="27" t="s">
        <v>92</v>
      </c>
      <c r="E26" s="34" t="s">
        <v>106</v>
      </c>
      <c r="F26" s="30"/>
      <c r="G26" s="35"/>
      <c r="H26" s="334"/>
      <c r="I26" s="335"/>
      <c r="J26" s="335"/>
      <c r="K26" s="329">
        <f>IF(OR(AND(SUM('E2'!K90:K91)&lt;&gt;0,'B2'!K86&lt;1),AND(ABS(SUM('E2'!K90:K91))&lt;1,'B2'!K86&gt;1)),1,0)</f>
        <v>0</v>
      </c>
      <c r="L26" s="333">
        <f>IF(OR(AND(SUM('E2'!L90:L91)&lt;&gt;0,'B2'!L86&lt;1),AND(ABS(SUM('E2'!L90:L91))&lt;1,'B2'!L86&gt;1)),1,0)</f>
        <v>0</v>
      </c>
      <c r="M26" s="333">
        <f>IF(OR(AND(SUM('E2'!M90:M91)&lt;&gt;0,'B2'!M86&lt;1),AND(ABS(SUM('E2'!M90:M91))&lt;1,'B2'!M86&gt;1)),1,0)</f>
        <v>0</v>
      </c>
      <c r="N26" s="333">
        <f>IF(OR(AND(SUM('E2'!N90:N91)&lt;&gt;0,'B2'!N86&lt;1),AND(ABS(SUM('E2'!N90:N91))&lt;1,'B2'!N86&gt;1)),1,0)</f>
        <v>0</v>
      </c>
      <c r="O26" s="333">
        <f>IF(OR(AND(SUM('E2'!O90:O91)&lt;&gt;0,'B2'!O86&lt;1),AND(ABS(SUM('E2'!O90:O91))&lt;1,'B2'!O86&gt;1)),1,0)</f>
        <v>0</v>
      </c>
      <c r="P26" s="333">
        <f>IF(OR(AND(SUM('E2'!P90:P91)&lt;&gt;0,'B2'!P86&lt;1),AND(ABS(SUM('E2'!P90:P91))&lt;1,'B2'!P86&gt;1)),1,0)</f>
        <v>0</v>
      </c>
      <c r="R26" s="15" t="str">
        <f t="shared" si="1"/>
        <v>2021Member Month and Financial Data CheckAllLimited</v>
      </c>
    </row>
    <row r="27" spans="1:18" x14ac:dyDescent="0.25">
      <c r="A27" s="15" t="s">
        <v>97</v>
      </c>
      <c r="B27" s="27">
        <v>2022</v>
      </c>
      <c r="C27" s="28" t="s">
        <v>213</v>
      </c>
      <c r="D27" s="27" t="s">
        <v>92</v>
      </c>
      <c r="E27" s="34" t="s">
        <v>106</v>
      </c>
      <c r="F27" s="30"/>
      <c r="G27" s="35"/>
      <c r="H27" s="334"/>
      <c r="I27" s="335"/>
      <c r="J27" s="335"/>
      <c r="K27" s="329">
        <f>IF(OR(AND(SUM('E2'!K93:K94)&lt;&gt;0,'B2'!K87&lt;1),AND(ABS(SUM('E2'!K93:K94))&lt;1,'B2'!K87&gt;1)),1,0)</f>
        <v>0</v>
      </c>
      <c r="L27" s="333">
        <f>IF(OR(AND(SUM('E2'!L93:L94)&lt;&gt;0,'B2'!L87&lt;1),AND(ABS(SUM('E2'!L93:L94))&lt;1,'B2'!L87&gt;1)),1,0)</f>
        <v>0</v>
      </c>
      <c r="M27" s="333">
        <f>IF(OR(AND(SUM('E2'!M93:M94)&lt;&gt;0,'B2'!M87&lt;1),AND(ABS(SUM('E2'!M93:M94))&lt;1,'B2'!M87&gt;1)),1,0)</f>
        <v>0</v>
      </c>
      <c r="N27" s="333">
        <f>IF(OR(AND(SUM('E2'!N93:N94)&lt;&gt;0,'B2'!N87&lt;1),AND(ABS(SUM('E2'!N93:N94))&lt;1,'B2'!N87&gt;1)),1,0)</f>
        <v>0</v>
      </c>
      <c r="O27" s="333">
        <f>IF(OR(AND(SUM('E2'!O93:O94)&lt;&gt;0,'B2'!O87&lt;1),AND(ABS(SUM('E2'!O93:O94))&lt;1,'B2'!O87&gt;1)),1,0)</f>
        <v>0</v>
      </c>
      <c r="P27" s="333">
        <f>IF(OR(AND(SUM('E2'!P93:P94)&lt;&gt;0,'B2'!P87&lt;1),AND(ABS(SUM('E2'!P93:P94))&lt;1,'B2'!P87&gt;1)),1,0)</f>
        <v>0</v>
      </c>
      <c r="R27" s="15" t="str">
        <f t="shared" si="1"/>
        <v>2022Member Month and Financial Data CheckAllLimited</v>
      </c>
    </row>
    <row r="28" spans="1:18" x14ac:dyDescent="0.25">
      <c r="A28" s="15" t="s">
        <v>97</v>
      </c>
      <c r="B28" s="27">
        <v>2023</v>
      </c>
      <c r="C28" s="28" t="s">
        <v>213</v>
      </c>
      <c r="D28" s="27" t="s">
        <v>92</v>
      </c>
      <c r="E28" s="34" t="s">
        <v>106</v>
      </c>
      <c r="F28" s="30"/>
      <c r="G28" s="35"/>
      <c r="H28" s="336"/>
      <c r="I28" s="337"/>
      <c r="J28" s="337"/>
      <c r="K28" s="331">
        <f>IF(OR(AND(SUM('E2'!K96:K97)&lt;&gt;0,'B2'!K88&lt;1),AND(ABS(SUM('E2'!K96:K97))&lt;1,'B2'!K88&gt;1)),1,0)</f>
        <v>0</v>
      </c>
      <c r="L28" s="338">
        <f>IF(OR(AND(SUM('E2'!L96:L97)&lt;&gt;0,'B2'!L88&lt;1),AND(ABS(SUM('E2'!L96:L97))&lt;1,'B2'!L88&gt;1)),1,0)</f>
        <v>0</v>
      </c>
      <c r="M28" s="338">
        <f>IF(OR(AND(SUM('E2'!M96:M97)&lt;&gt;0,'B2'!M88&lt;1),AND(ABS(SUM('E2'!M96:M97))&lt;1,'B2'!M88&gt;1)),1,0)</f>
        <v>0</v>
      </c>
      <c r="N28" s="338">
        <f>IF(OR(AND(SUM('E2'!N96:N97)&lt;&gt;0,'B2'!N88&lt;1),AND(ABS(SUM('E2'!N96:N97))&lt;1,'B2'!N88&gt;1)),1,0)</f>
        <v>0</v>
      </c>
      <c r="O28" s="338">
        <f>IF(OR(AND(SUM('E2'!O96:O97)&lt;&gt;0,'B2'!O88&lt;1),AND(ABS(SUM('E2'!O96:O97))&lt;1,'B2'!O88&gt;1)),1,0)</f>
        <v>0</v>
      </c>
      <c r="P28" s="338">
        <f>IF(OR(AND(SUM('E2'!P96:P97)&lt;&gt;0,'B2'!P88&lt;1),AND(ABS(SUM('E2'!P96:P97))&lt;1,'B2'!P88&gt;1)),1,0)</f>
        <v>0</v>
      </c>
      <c r="R28" s="15" t="str">
        <f t="shared" si="1"/>
        <v>2023Member Month and Financial Data CheckAllLimited</v>
      </c>
    </row>
  </sheetData>
  <sheetProtection algorithmName="SHA-512" hashValue="P76A5OEeP/R5ODALRj3eWDgbJGmR4rt1tmTz0LbWQxEX7xo2OgpPqS+6QtliEJdNkiOhsX7MFVdaJlhrEbRSog==" saltValue="AQKxpy+vesqeyq2Ol0zG3g==" spinCount="100000" sheet="1" objects="1" scenarios="1" formatColumns="0" formatRows="0"/>
  <mergeCells count="3">
    <mergeCell ref="G6:G7"/>
    <mergeCell ref="H6:J6"/>
    <mergeCell ref="L6:O6"/>
  </mergeCells>
  <conditionalFormatting sqref="K8:P28">
    <cfRule type="cellIs" dxfId="0" priority="1" operator="greaterThan">
      <formula>0</formula>
    </cfRule>
  </conditionalFormatting>
  <pageMargins left="0.25" right="0.25" top="0.75" bottom="0.75" header="0.3" footer="0.3"/>
  <pageSetup paperSize="5" scale="42" orientation="portrait" r:id="rId1"/>
  <ignoredErrors>
    <ignoredError sqref="K8:P2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tint="4.9989318521683403E-2"/>
  </sheetPr>
  <dimension ref="A1:T222"/>
  <sheetViews>
    <sheetView showGridLines="0" zoomScale="90" zoomScaleNormal="90" workbookViewId="0"/>
  </sheetViews>
  <sheetFormatPr defaultColWidth="0" defaultRowHeight="15" customHeight="1" zeroHeight="1" x14ac:dyDescent="0.25"/>
  <cols>
    <col min="1" max="20" width="9.140625" style="5" customWidth="1"/>
    <col min="21" max="16384" width="9.140625" hidden="1"/>
  </cols>
  <sheetData>
    <row r="1" spans="1:20" s="300" customFormat="1" ht="21" x14ac:dyDescent="0.35">
      <c r="A1" s="2" t="s">
        <v>230</v>
      </c>
      <c r="B1" s="3"/>
      <c r="C1" s="3"/>
      <c r="D1" s="3"/>
      <c r="E1" s="3"/>
      <c r="F1" s="3"/>
      <c r="G1" s="3"/>
      <c r="H1" s="3"/>
      <c r="I1" s="3"/>
      <c r="J1" s="3"/>
      <c r="K1" s="3"/>
      <c r="L1" s="3"/>
    </row>
    <row r="2" spans="1:20" ht="18.75" x14ac:dyDescent="0.3">
      <c r="A2" s="4" t="s">
        <v>0</v>
      </c>
      <c r="M2"/>
      <c r="N2"/>
      <c r="O2"/>
      <c r="P2"/>
      <c r="Q2"/>
      <c r="R2"/>
      <c r="S2"/>
      <c r="T2"/>
    </row>
    <row r="3" spans="1:20" ht="18.75" x14ac:dyDescent="0.3">
      <c r="A3" s="4" t="s">
        <v>14</v>
      </c>
      <c r="M3"/>
      <c r="N3"/>
      <c r="O3"/>
      <c r="P3"/>
      <c r="Q3"/>
      <c r="R3"/>
      <c r="S3"/>
      <c r="T3"/>
    </row>
    <row r="4" spans="1:20" ht="21" x14ac:dyDescent="0.25">
      <c r="A4" s="301"/>
    </row>
    <row r="5" spans="1:20" ht="15" customHeight="1" x14ac:dyDescent="0.25"/>
    <row r="6" spans="1:20" ht="15" customHeight="1" x14ac:dyDescent="0.25"/>
    <row r="7" spans="1:20" ht="15" customHeight="1" x14ac:dyDescent="0.25"/>
    <row r="8" spans="1:20" ht="15" customHeight="1" x14ac:dyDescent="0.25"/>
    <row r="9" spans="1:20" ht="15" customHeight="1" x14ac:dyDescent="0.25"/>
    <row r="10" spans="1:20" ht="15" customHeight="1" x14ac:dyDescent="0.25"/>
    <row r="11" spans="1:20" ht="15" customHeight="1" x14ac:dyDescent="0.25"/>
    <row r="12" spans="1:20" ht="15" customHeight="1" x14ac:dyDescent="0.25"/>
    <row r="13" spans="1:20" ht="15" customHeight="1" x14ac:dyDescent="0.25"/>
    <row r="14" spans="1:20" ht="15" customHeight="1" x14ac:dyDescent="0.25"/>
    <row r="15" spans="1:20" ht="15" customHeight="1" x14ac:dyDescent="0.25"/>
    <row r="16" spans="1:20"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22" ht="15" customHeight="1" x14ac:dyDescent="0.25"/>
  </sheetData>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1" tint="4.9989318521683403E-2"/>
  </sheetPr>
  <dimension ref="A1:E35"/>
  <sheetViews>
    <sheetView zoomScale="90" zoomScaleNormal="90" workbookViewId="0"/>
  </sheetViews>
  <sheetFormatPr defaultColWidth="0" defaultRowHeight="15" zeroHeight="1" x14ac:dyDescent="0.25"/>
  <cols>
    <col min="1" max="1" width="96" customWidth="1"/>
    <col min="2" max="2" width="18" bestFit="1" customWidth="1"/>
    <col min="3" max="4" width="9.140625" customWidth="1"/>
    <col min="5" max="5" width="9.140625" style="299" customWidth="1"/>
    <col min="6" max="16384" width="9.140625" hidden="1"/>
  </cols>
  <sheetData>
    <row r="1" spans="1:5" ht="21" x14ac:dyDescent="0.35">
      <c r="A1" s="2" t="s">
        <v>230</v>
      </c>
      <c r="B1" s="5"/>
      <c r="C1" s="5"/>
      <c r="D1" s="5"/>
      <c r="E1" s="5"/>
    </row>
    <row r="2" spans="1:5" ht="18.75" x14ac:dyDescent="0.3">
      <c r="A2" s="4" t="s">
        <v>0</v>
      </c>
      <c r="B2" s="5"/>
      <c r="C2" s="5"/>
      <c r="D2" s="5"/>
      <c r="E2" s="5"/>
    </row>
    <row r="3" spans="1:5" ht="18.75" x14ac:dyDescent="0.3">
      <c r="A3" s="4" t="s">
        <v>15</v>
      </c>
      <c r="B3" s="5"/>
      <c r="C3" s="5"/>
      <c r="D3" s="5"/>
      <c r="E3" s="5"/>
    </row>
    <row r="4" spans="1:5" x14ac:dyDescent="0.25">
      <c r="A4" s="5"/>
      <c r="B4" s="5"/>
      <c r="C4" s="5"/>
      <c r="D4" s="5"/>
      <c r="E4" s="5"/>
    </row>
    <row r="5" spans="1:5" x14ac:dyDescent="0.25">
      <c r="A5" s="5" t="s">
        <v>16</v>
      </c>
      <c r="B5" s="5"/>
      <c r="C5" s="5"/>
      <c r="D5" s="5"/>
      <c r="E5" s="5"/>
    </row>
    <row r="6" spans="1:5" ht="15.75" x14ac:dyDescent="0.25">
      <c r="A6" s="291" t="s">
        <v>231</v>
      </c>
      <c r="B6" s="5"/>
      <c r="C6" s="5"/>
      <c r="D6" s="5"/>
      <c r="E6" s="5"/>
    </row>
    <row r="7" spans="1:5" x14ac:dyDescent="0.25">
      <c r="A7" s="292" t="s">
        <v>17</v>
      </c>
      <c r="B7" s="293" t="s">
        <v>18</v>
      </c>
      <c r="C7" s="5"/>
      <c r="D7" s="5"/>
      <c r="E7" s="5"/>
    </row>
    <row r="8" spans="1:5" x14ac:dyDescent="0.25">
      <c r="A8" s="294" t="s">
        <v>19</v>
      </c>
      <c r="B8" s="295" t="s">
        <v>20</v>
      </c>
      <c r="C8" s="5"/>
      <c r="D8" s="5"/>
      <c r="E8" s="5"/>
    </row>
    <row r="9" spans="1:5" x14ac:dyDescent="0.25">
      <c r="A9" s="294" t="s">
        <v>21</v>
      </c>
      <c r="B9" s="295" t="s">
        <v>22</v>
      </c>
      <c r="C9" s="5"/>
      <c r="D9" s="5"/>
      <c r="E9" s="5"/>
    </row>
    <row r="10" spans="1:5" x14ac:dyDescent="0.25">
      <c r="A10" s="294" t="s">
        <v>23</v>
      </c>
      <c r="B10" s="295" t="s">
        <v>24</v>
      </c>
      <c r="C10" s="5"/>
      <c r="D10" s="5"/>
      <c r="E10" s="5"/>
    </row>
    <row r="11" spans="1:5" x14ac:dyDescent="0.25">
      <c r="A11" s="294" t="s">
        <v>25</v>
      </c>
      <c r="B11" s="295" t="s">
        <v>26</v>
      </c>
      <c r="C11" s="5"/>
      <c r="D11" s="5"/>
      <c r="E11" s="5"/>
    </row>
    <row r="12" spans="1:5" x14ac:dyDescent="0.25">
      <c r="A12" s="294" t="s">
        <v>27</v>
      </c>
      <c r="B12" s="295" t="s">
        <v>28</v>
      </c>
      <c r="C12" s="5"/>
      <c r="D12" s="5"/>
      <c r="E12" s="5"/>
    </row>
    <row r="13" spans="1:5" x14ac:dyDescent="0.25">
      <c r="A13" s="294" t="s">
        <v>29</v>
      </c>
      <c r="B13" s="295" t="s">
        <v>30</v>
      </c>
      <c r="C13" s="5"/>
      <c r="D13" s="5"/>
      <c r="E13" s="5"/>
    </row>
    <row r="14" spans="1:5" x14ac:dyDescent="0.25">
      <c r="A14" s="294" t="s">
        <v>31</v>
      </c>
      <c r="B14" s="295" t="s">
        <v>32</v>
      </c>
      <c r="C14" s="5"/>
      <c r="D14" s="5"/>
      <c r="E14" s="5"/>
    </row>
    <row r="15" spans="1:5" x14ac:dyDescent="0.25">
      <c r="A15" s="294" t="s">
        <v>33</v>
      </c>
      <c r="B15" s="295" t="s">
        <v>34</v>
      </c>
      <c r="C15" s="5"/>
      <c r="D15" s="5"/>
      <c r="E15" s="5"/>
    </row>
    <row r="16" spans="1:5" x14ac:dyDescent="0.25">
      <c r="A16" s="294" t="s">
        <v>35</v>
      </c>
      <c r="B16" s="295" t="s">
        <v>36</v>
      </c>
      <c r="C16" s="5"/>
      <c r="D16" s="5"/>
      <c r="E16" s="5"/>
    </row>
    <row r="17" spans="1:5" x14ac:dyDescent="0.25">
      <c r="A17" s="294" t="s">
        <v>232</v>
      </c>
      <c r="B17" s="295" t="s">
        <v>233</v>
      </c>
      <c r="C17" s="5"/>
      <c r="D17" s="5"/>
      <c r="E17" s="5"/>
    </row>
    <row r="18" spans="1:5" x14ac:dyDescent="0.25">
      <c r="A18" s="294" t="s">
        <v>234</v>
      </c>
      <c r="B18" s="295" t="s">
        <v>237</v>
      </c>
      <c r="C18" s="5"/>
      <c r="D18" s="5"/>
      <c r="E18" s="5"/>
    </row>
    <row r="19" spans="1:5" x14ac:dyDescent="0.25">
      <c r="A19" s="294" t="s">
        <v>37</v>
      </c>
      <c r="B19" s="295" t="s">
        <v>38</v>
      </c>
      <c r="C19" s="5"/>
      <c r="D19" s="5"/>
      <c r="E19" s="5"/>
    </row>
    <row r="20" spans="1:5" x14ac:dyDescent="0.25">
      <c r="A20" s="294" t="s">
        <v>39</v>
      </c>
      <c r="B20" s="295" t="s">
        <v>40</v>
      </c>
      <c r="C20" s="5"/>
      <c r="D20" s="5"/>
      <c r="E20" s="5"/>
    </row>
    <row r="21" spans="1:5" x14ac:dyDescent="0.25">
      <c r="A21" s="294" t="s">
        <v>41</v>
      </c>
      <c r="B21" s="295" t="s">
        <v>42</v>
      </c>
      <c r="C21" s="5"/>
      <c r="D21" s="5"/>
      <c r="E21" s="5"/>
    </row>
    <row r="22" spans="1:5" x14ac:dyDescent="0.25">
      <c r="A22" s="294" t="s">
        <v>43</v>
      </c>
      <c r="B22" s="295" t="s">
        <v>44</v>
      </c>
      <c r="C22" s="5"/>
      <c r="D22" s="5"/>
      <c r="E22" s="5"/>
    </row>
    <row r="23" spans="1:5" x14ac:dyDescent="0.25">
      <c r="A23" s="419" t="s">
        <v>45</v>
      </c>
      <c r="B23" s="295" t="s">
        <v>46</v>
      </c>
      <c r="C23" s="5"/>
      <c r="D23" s="5"/>
      <c r="E23" s="5"/>
    </row>
    <row r="24" spans="1:5" x14ac:dyDescent="0.25">
      <c r="A24" s="296" t="s">
        <v>235</v>
      </c>
      <c r="B24" s="297" t="s">
        <v>236</v>
      </c>
      <c r="C24" s="5"/>
      <c r="D24" s="5"/>
      <c r="E24" s="5"/>
    </row>
    <row r="25" spans="1:5" x14ac:dyDescent="0.25">
      <c r="A25" s="5"/>
      <c r="B25" s="5"/>
      <c r="C25" s="5"/>
      <c r="D25" s="5"/>
      <c r="E25" s="5"/>
    </row>
    <row r="26" spans="1:5" x14ac:dyDescent="0.25">
      <c r="A26" s="298" t="s">
        <v>47</v>
      </c>
      <c r="B26" s="5"/>
      <c r="C26" s="5"/>
      <c r="D26" s="5"/>
      <c r="E26" s="5"/>
    </row>
    <row r="27" spans="1:5" ht="26.25" customHeight="1" x14ac:dyDescent="0.25">
      <c r="A27" s="435" t="s">
        <v>240</v>
      </c>
      <c r="B27" s="435"/>
      <c r="C27" s="435"/>
      <c r="D27" s="435"/>
      <c r="E27" s="5"/>
    </row>
    <row r="28" spans="1:5" x14ac:dyDescent="0.25">
      <c r="A28" s="435"/>
      <c r="B28" s="435"/>
      <c r="C28" s="435"/>
      <c r="D28" s="435"/>
      <c r="E28" s="295"/>
    </row>
    <row r="29" spans="1:5" x14ac:dyDescent="0.25">
      <c r="A29" s="5"/>
      <c r="B29" s="5"/>
      <c r="C29" s="5"/>
      <c r="D29" s="5"/>
      <c r="E29" s="295"/>
    </row>
    <row r="30" spans="1:5" x14ac:dyDescent="0.25"/>
    <row r="31" spans="1:5" x14ac:dyDescent="0.25"/>
    <row r="32" spans="1:5" x14ac:dyDescent="0.25"/>
    <row r="33" x14ac:dyDescent="0.25"/>
    <row r="34" x14ac:dyDescent="0.25"/>
    <row r="35" x14ac:dyDescent="0.25"/>
  </sheetData>
  <mergeCells count="1">
    <mergeCell ref="A27:D2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249977111117893"/>
  </sheetPr>
  <dimension ref="A1:W486"/>
  <sheetViews>
    <sheetView showGridLines="0" zoomScale="80" zoomScaleNormal="80" workbookViewId="0"/>
  </sheetViews>
  <sheetFormatPr defaultColWidth="9.140625" defaultRowHeight="15" x14ac:dyDescent="0.25"/>
  <cols>
    <col min="1" max="1" width="13.5703125" style="140" customWidth="1"/>
    <col min="2" max="2" width="6.85546875" style="157" customWidth="1"/>
    <col min="3" max="3" width="9" style="140" customWidth="1"/>
    <col min="4" max="4" width="9.140625" style="140" customWidth="1"/>
    <col min="5" max="5" width="16" style="140" bestFit="1" customWidth="1"/>
    <col min="6" max="6" width="17.140625" style="157" customWidth="1"/>
    <col min="7" max="7" width="12.140625" style="157" customWidth="1"/>
    <col min="8" max="9" width="11.5703125" style="157" customWidth="1"/>
    <col min="10" max="10" width="6.85546875" style="157" customWidth="1"/>
    <col min="11" max="11" width="23.140625" style="157" customWidth="1"/>
    <col min="12" max="12" width="66.85546875" style="157" customWidth="1"/>
    <col min="13" max="13" width="4" style="157" customWidth="1"/>
    <col min="14" max="14" width="40.140625" style="157" bestFit="1" customWidth="1"/>
    <col min="15" max="15" width="16" style="157" customWidth="1"/>
    <col min="16" max="16" width="43.85546875" style="157" customWidth="1"/>
    <col min="17" max="16384" width="9.140625" style="157"/>
  </cols>
  <sheetData>
    <row r="1" spans="1:23" s="56" customFormat="1" ht="19.5" thickBot="1" x14ac:dyDescent="0.35">
      <c r="A1" s="361" t="s">
        <v>48</v>
      </c>
      <c r="B1" s="362"/>
      <c r="C1" s="363"/>
      <c r="D1" s="362"/>
      <c r="E1" s="362"/>
      <c r="F1" s="364"/>
      <c r="G1" s="364"/>
      <c r="H1" s="362"/>
      <c r="I1" s="362"/>
      <c r="J1" s="362"/>
      <c r="K1" s="362"/>
      <c r="L1" s="362"/>
      <c r="N1" s="318" t="s">
        <v>49</v>
      </c>
      <c r="O1" s="306" t="s">
        <v>50</v>
      </c>
    </row>
    <row r="2" spans="1:23" s="56" customFormat="1" ht="15.75" x14ac:dyDescent="0.25">
      <c r="A2" s="365" t="s">
        <v>51</v>
      </c>
      <c r="B2" s="362"/>
      <c r="C2" s="362"/>
      <c r="D2" s="362"/>
      <c r="E2" s="362"/>
      <c r="F2" s="364"/>
      <c r="G2" s="364"/>
      <c r="H2" s="362"/>
      <c r="I2" s="362"/>
      <c r="J2" s="362"/>
      <c r="K2" s="362"/>
      <c r="L2" s="362"/>
      <c r="N2" s="313" t="s">
        <v>52</v>
      </c>
      <c r="O2" s="307">
        <v>10</v>
      </c>
    </row>
    <row r="3" spans="1:23" s="56" customFormat="1" ht="15.75" x14ac:dyDescent="0.25">
      <c r="A3" s="366" t="s">
        <v>242</v>
      </c>
      <c r="B3" s="362"/>
      <c r="C3" s="362"/>
      <c r="D3" s="362"/>
      <c r="E3" s="362"/>
      <c r="F3" s="364"/>
      <c r="G3" s="364"/>
      <c r="H3" s="362"/>
      <c r="I3" s="362"/>
      <c r="J3" s="362"/>
      <c r="K3" s="362"/>
      <c r="L3" s="362"/>
      <c r="N3" s="314" t="s">
        <v>53</v>
      </c>
      <c r="O3" s="308">
        <v>0.25</v>
      </c>
    </row>
    <row r="4" spans="1:23" x14ac:dyDescent="0.25">
      <c r="A4" s="367"/>
      <c r="B4" s="368"/>
      <c r="C4" s="367"/>
      <c r="D4" s="367"/>
      <c r="E4" s="367"/>
      <c r="F4" s="368"/>
      <c r="G4" s="368"/>
      <c r="H4" s="367"/>
      <c r="I4" s="368"/>
      <c r="J4" s="368"/>
      <c r="K4" s="362"/>
      <c r="L4" s="368"/>
      <c r="N4" s="315" t="s">
        <v>54</v>
      </c>
      <c r="O4" s="309">
        <v>0.15</v>
      </c>
    </row>
    <row r="5" spans="1:23" x14ac:dyDescent="0.25">
      <c r="A5" s="439" t="s">
        <v>55</v>
      </c>
      <c r="B5" s="439"/>
      <c r="C5" s="440" t="s">
        <v>56</v>
      </c>
      <c r="D5" s="441"/>
      <c r="E5" s="442"/>
      <c r="F5" s="368"/>
      <c r="G5" s="368"/>
      <c r="H5" s="367"/>
      <c r="I5" s="368"/>
      <c r="J5" s="443" t="s">
        <v>57</v>
      </c>
      <c r="K5" s="443"/>
      <c r="L5" s="443"/>
      <c r="N5" s="315" t="s">
        <v>58</v>
      </c>
      <c r="O5" s="309">
        <v>0.15</v>
      </c>
    </row>
    <row r="6" spans="1:23" s="56" customFormat="1" x14ac:dyDescent="0.25">
      <c r="A6" s="367"/>
      <c r="B6" s="368"/>
      <c r="C6" s="367"/>
      <c r="D6" s="367"/>
      <c r="E6" s="367"/>
      <c r="F6" s="369"/>
      <c r="G6" s="369"/>
      <c r="H6" s="439" t="s">
        <v>59</v>
      </c>
      <c r="I6" s="439"/>
      <c r="J6" s="440" t="s">
        <v>56</v>
      </c>
      <c r="K6" s="441"/>
      <c r="L6" s="442"/>
      <c r="N6" s="315" t="s">
        <v>60</v>
      </c>
      <c r="O6" s="309">
        <v>1</v>
      </c>
      <c r="W6" s="157"/>
    </row>
    <row r="7" spans="1:23" s="56" customFormat="1" x14ac:dyDescent="0.25">
      <c r="A7" s="367"/>
      <c r="B7" s="368"/>
      <c r="C7" s="367"/>
      <c r="D7" s="367"/>
      <c r="E7" s="367"/>
      <c r="F7" s="369"/>
      <c r="G7" s="369"/>
      <c r="H7" s="439" t="s">
        <v>61</v>
      </c>
      <c r="I7" s="439"/>
      <c r="J7" s="440" t="s">
        <v>56</v>
      </c>
      <c r="K7" s="441"/>
      <c r="L7" s="442"/>
      <c r="N7" s="316" t="s">
        <v>62</v>
      </c>
      <c r="O7" s="310">
        <v>0.6</v>
      </c>
      <c r="W7" s="157"/>
    </row>
    <row r="8" spans="1:23" s="56" customFormat="1" ht="15" customHeight="1" x14ac:dyDescent="0.25">
      <c r="B8" s="370"/>
      <c r="C8" s="370"/>
      <c r="D8" s="370"/>
      <c r="E8" s="370"/>
      <c r="F8" s="370"/>
      <c r="G8" s="370"/>
      <c r="H8" s="370"/>
      <c r="I8" s="370"/>
      <c r="J8" s="370"/>
      <c r="K8" s="370"/>
      <c r="L8" s="370"/>
      <c r="N8" s="316" t="s">
        <v>63</v>
      </c>
      <c r="O8" s="311">
        <v>1</v>
      </c>
      <c r="W8" s="157"/>
    </row>
    <row r="9" spans="1:23" s="56" customFormat="1" ht="30" customHeight="1" thickBot="1" x14ac:dyDescent="0.3">
      <c r="A9" s="447" t="s">
        <v>64</v>
      </c>
      <c r="B9" s="447"/>
      <c r="C9" s="447"/>
      <c r="D9" s="447"/>
      <c r="E9" s="447"/>
      <c r="F9" s="447"/>
      <c r="G9" s="447"/>
      <c r="H9" s="447"/>
      <c r="I9" s="447"/>
      <c r="J9" s="447"/>
      <c r="K9" s="447"/>
      <c r="L9" s="447"/>
      <c r="N9" s="317" t="s">
        <v>65</v>
      </c>
      <c r="O9" s="312">
        <v>0.6</v>
      </c>
    </row>
    <row r="10" spans="1:23" s="56" customFormat="1" ht="30" customHeight="1" thickBot="1" x14ac:dyDescent="0.3">
      <c r="A10" s="448"/>
      <c r="B10" s="448"/>
      <c r="C10" s="448"/>
      <c r="D10" s="448"/>
      <c r="E10" s="448"/>
      <c r="F10" s="448"/>
      <c r="G10" s="448"/>
      <c r="H10" s="448"/>
      <c r="I10" s="448"/>
      <c r="J10" s="448"/>
      <c r="K10" s="448"/>
      <c r="L10" s="448"/>
      <c r="M10" s="371"/>
      <c r="P10" s="371"/>
      <c r="Q10" s="371"/>
      <c r="R10" s="371"/>
      <c r="S10" s="371"/>
      <c r="T10" s="371"/>
      <c r="U10" s="371"/>
    </row>
    <row r="11" spans="1:23" s="56" customFormat="1" ht="19.5" customHeight="1" thickBot="1" x14ac:dyDescent="0.35">
      <c r="A11" s="464" t="s">
        <v>66</v>
      </c>
      <c r="B11" s="465"/>
      <c r="C11" s="465"/>
      <c r="D11" s="465"/>
      <c r="E11" s="465"/>
      <c r="F11" s="466"/>
      <c r="G11" s="304" t="s">
        <v>67</v>
      </c>
      <c r="H11" s="476" t="s">
        <v>68</v>
      </c>
      <c r="I11" s="477"/>
      <c r="J11" s="477"/>
      <c r="K11" s="477"/>
      <c r="L11" s="478"/>
      <c r="M11" s="371"/>
      <c r="N11" s="452" t="s">
        <v>69</v>
      </c>
      <c r="O11" s="453"/>
      <c r="P11" s="454"/>
      <c r="Q11" s="371"/>
      <c r="R11" s="371"/>
      <c r="S11" s="371"/>
      <c r="T11" s="371"/>
      <c r="U11" s="371"/>
    </row>
    <row r="12" spans="1:23" s="56" customFormat="1" ht="18" customHeight="1" x14ac:dyDescent="0.3">
      <c r="A12" s="467" t="s">
        <v>70</v>
      </c>
      <c r="B12" s="468"/>
      <c r="C12" s="468"/>
      <c r="D12" s="468"/>
      <c r="E12" s="468"/>
      <c r="F12" s="469"/>
      <c r="G12" s="302" t="str">
        <f>IF($F$66&lt;1,"",IF(AND(ABS($F$42)&lt;$O$2,ABS($F$46)&lt;$O$2,ABS($F$50)&lt;$O$2,ABS($F$54)&lt;$O$2,ABS($F$58)&lt;$O$2,ABS($F$62)&lt;$O$2),"Pass","Fail"))</f>
        <v/>
      </c>
      <c r="H12" s="455" t="str">
        <f>IF(G12="","",IF(G12="Pass","Not applicable - validation check passed.","The member months reported on B1 do not match what is reported on B3, or membership reported on B2 does not match B4."))</f>
        <v/>
      </c>
      <c r="I12" s="456"/>
      <c r="J12" s="456"/>
      <c r="K12" s="456"/>
      <c r="L12" s="457"/>
      <c r="M12" s="371"/>
      <c r="N12" s="479"/>
      <c r="O12" s="480"/>
      <c r="P12" s="481"/>
      <c r="Q12" s="371"/>
      <c r="R12" s="371"/>
      <c r="S12" s="371"/>
      <c r="T12" s="371"/>
      <c r="U12" s="371"/>
    </row>
    <row r="13" spans="1:23" s="56" customFormat="1" ht="18" customHeight="1" x14ac:dyDescent="0.3">
      <c r="A13" s="470" t="s">
        <v>71</v>
      </c>
      <c r="B13" s="471"/>
      <c r="C13" s="471"/>
      <c r="D13" s="471"/>
      <c r="E13" s="471"/>
      <c r="F13" s="472"/>
      <c r="G13" s="303" t="str">
        <f>IFERROR(IF(ABS($G$70)&lt;$O$3,"Pass","Fail"),"")</f>
        <v/>
      </c>
      <c r="H13" s="449" t="str">
        <f>IF(G13="","",IF(G13="Pass","Not applicable - validation check passed.","Fully-Insured membership changed by 25% or more. Please provide a detailed explanation."))</f>
        <v/>
      </c>
      <c r="I13" s="450"/>
      <c r="J13" s="450"/>
      <c r="K13" s="450"/>
      <c r="L13" s="451"/>
      <c r="M13" s="371"/>
      <c r="N13" s="482"/>
      <c r="O13" s="483"/>
      <c r="P13" s="484"/>
      <c r="Q13" s="371"/>
      <c r="R13" s="371"/>
      <c r="S13" s="371"/>
      <c r="T13" s="371"/>
      <c r="U13" s="371"/>
    </row>
    <row r="14" spans="1:23" s="56" customFormat="1" ht="18" customHeight="1" x14ac:dyDescent="0.3">
      <c r="A14" s="470" t="s">
        <v>72</v>
      </c>
      <c r="B14" s="471"/>
      <c r="C14" s="471"/>
      <c r="D14" s="471"/>
      <c r="E14" s="471"/>
      <c r="F14" s="472"/>
      <c r="G14" s="303" t="str">
        <f>IFERROR(IF(ABS($G$74)&lt;$O$3,"Pass","Fail"),"")</f>
        <v/>
      </c>
      <c r="H14" s="449" t="str">
        <f>IF(G14="","",IF(G14="Pass","Not applicable - validation check passed.","Self-Insured membership changed by 25% or more. Please provide a detailed explanation."))</f>
        <v/>
      </c>
      <c r="I14" s="450"/>
      <c r="J14" s="450"/>
      <c r="K14" s="450"/>
      <c r="L14" s="451"/>
      <c r="M14" s="371"/>
      <c r="N14" s="482"/>
      <c r="O14" s="483"/>
      <c r="P14" s="484"/>
      <c r="Q14" s="371"/>
      <c r="R14" s="371"/>
      <c r="S14" s="371"/>
      <c r="T14" s="371"/>
      <c r="U14" s="371"/>
    </row>
    <row r="15" spans="1:23" s="56" customFormat="1" ht="18" customHeight="1" x14ac:dyDescent="0.3">
      <c r="A15" s="470" t="s">
        <v>73</v>
      </c>
      <c r="B15" s="471"/>
      <c r="C15" s="471"/>
      <c r="D15" s="471"/>
      <c r="E15" s="471"/>
      <c r="F15" s="472"/>
      <c r="G15" s="303" t="str">
        <f>IFERROR(IF(ABS($I$168)&lt;$O$4,"Pass","Fail"),"")</f>
        <v/>
      </c>
      <c r="H15" s="449" t="str">
        <f>IF(G15="","",IF(G15="Pass","Not applicable - validation check passed.","Fully-Insured Allowed Claims have changed more than the threshold."))</f>
        <v/>
      </c>
      <c r="I15" s="450"/>
      <c r="J15" s="450"/>
      <c r="K15" s="450"/>
      <c r="L15" s="451"/>
      <c r="M15" s="371"/>
      <c r="N15" s="482"/>
      <c r="O15" s="483"/>
      <c r="P15" s="484"/>
      <c r="Q15" s="371"/>
      <c r="R15" s="371"/>
      <c r="S15" s="371"/>
      <c r="T15" s="371"/>
      <c r="U15" s="371"/>
    </row>
    <row r="16" spans="1:23" s="56" customFormat="1" ht="18" customHeight="1" x14ac:dyDescent="0.3">
      <c r="A16" s="470" t="s">
        <v>74</v>
      </c>
      <c r="B16" s="471"/>
      <c r="C16" s="471"/>
      <c r="D16" s="471"/>
      <c r="E16" s="471"/>
      <c r="F16" s="472"/>
      <c r="G16" s="303" t="str">
        <f>IFERROR(IF(ABS($I$172)&lt;$O$4,"Pass","Fail"),"")</f>
        <v/>
      </c>
      <c r="H16" s="449" t="str">
        <f>IF(G16="","",IF(G16="Pass","Not applicable - validation check passed.","Self-Insured Allowed Claims have changed more than the threshold."))</f>
        <v/>
      </c>
      <c r="I16" s="450"/>
      <c r="J16" s="450"/>
      <c r="K16" s="450"/>
      <c r="L16" s="451"/>
      <c r="M16" s="371"/>
      <c r="N16" s="482"/>
      <c r="O16" s="483"/>
      <c r="P16" s="484"/>
      <c r="Q16" s="371"/>
      <c r="R16" s="371"/>
      <c r="S16" s="371"/>
      <c r="T16" s="371"/>
      <c r="U16" s="371"/>
    </row>
    <row r="17" spans="1:21" s="56" customFormat="1" ht="18" customHeight="1" x14ac:dyDescent="0.3">
      <c r="A17" s="470" t="s">
        <v>75</v>
      </c>
      <c r="B17" s="471"/>
      <c r="C17" s="471"/>
      <c r="D17" s="471"/>
      <c r="E17" s="471"/>
      <c r="F17" s="472"/>
      <c r="G17" s="303" t="str">
        <f>IFERROR(IF(ABS($I$266)&lt;$O$4,"Pass","Fail"),"")</f>
        <v/>
      </c>
      <c r="H17" s="449" t="str">
        <f>IF(G17="","",IF(G17="Pass","Not applicable - validation check passed.","Fully-Insured Incurred Claims have changed more than the threshold."))</f>
        <v/>
      </c>
      <c r="I17" s="450"/>
      <c r="J17" s="450"/>
      <c r="K17" s="450"/>
      <c r="L17" s="451"/>
      <c r="M17" s="371"/>
      <c r="N17" s="482"/>
      <c r="O17" s="483"/>
      <c r="P17" s="484"/>
      <c r="Q17" s="371"/>
      <c r="R17" s="371"/>
      <c r="S17" s="371"/>
      <c r="T17" s="371"/>
      <c r="U17" s="371"/>
    </row>
    <row r="18" spans="1:21" s="56" customFormat="1" ht="18" customHeight="1" x14ac:dyDescent="0.3">
      <c r="A18" s="470" t="s">
        <v>76</v>
      </c>
      <c r="B18" s="471"/>
      <c r="C18" s="471"/>
      <c r="D18" s="471"/>
      <c r="E18" s="471"/>
      <c r="F18" s="472"/>
      <c r="G18" s="303" t="str">
        <f>IFERROR(IF(ABS($I$270)&lt;$O$4,"Pass","Fail"),"")</f>
        <v/>
      </c>
      <c r="H18" s="449" t="str">
        <f>IF(G18="","",IF(G18="Pass","Not applicable - validation check passed.","Self-Insured Incurred Claims have changed more than the threshold."))</f>
        <v/>
      </c>
      <c r="I18" s="450"/>
      <c r="J18" s="450"/>
      <c r="K18" s="450"/>
      <c r="L18" s="451"/>
      <c r="M18" s="371"/>
      <c r="N18" s="482"/>
      <c r="O18" s="483"/>
      <c r="P18" s="484"/>
      <c r="Q18" s="371"/>
      <c r="R18" s="371"/>
      <c r="S18" s="371"/>
      <c r="T18" s="371"/>
      <c r="U18" s="371"/>
    </row>
    <row r="19" spans="1:21" s="56" customFormat="1" ht="18" customHeight="1" x14ac:dyDescent="0.3">
      <c r="A19" s="470" t="s">
        <v>77</v>
      </c>
      <c r="B19" s="471"/>
      <c r="C19" s="471"/>
      <c r="D19" s="471"/>
      <c r="E19" s="471"/>
      <c r="F19" s="472"/>
      <c r="G19" s="303" t="str">
        <f>IFERROR(IF(ABS($I$402)&lt;$O$5,"Pass","Fail"),"")</f>
        <v/>
      </c>
      <c r="H19" s="461" t="str">
        <f>IF(G19="","",IF(G19="Pass","Not applicable - validation check passed.","The Fully-Insured Premium PMPM has changed more than the threshold."))</f>
        <v/>
      </c>
      <c r="I19" s="462"/>
      <c r="J19" s="462"/>
      <c r="K19" s="462"/>
      <c r="L19" s="463"/>
      <c r="M19" s="371"/>
      <c r="N19" s="482"/>
      <c r="O19" s="483"/>
      <c r="P19" s="484"/>
      <c r="Q19" s="371"/>
      <c r="R19" s="371"/>
      <c r="S19" s="371"/>
      <c r="T19" s="371"/>
      <c r="U19" s="371"/>
    </row>
    <row r="20" spans="1:21" s="56" customFormat="1" ht="18" customHeight="1" x14ac:dyDescent="0.3">
      <c r="A20" s="470" t="s">
        <v>78</v>
      </c>
      <c r="B20" s="471"/>
      <c r="C20" s="471"/>
      <c r="D20" s="471"/>
      <c r="E20" s="471"/>
      <c r="F20" s="472"/>
      <c r="G20" s="303" t="str">
        <f>IFERROR(IF(ABS($I$436)&lt;$O$5,"Pass","Fail"),"")</f>
        <v/>
      </c>
      <c r="H20" s="461" t="str">
        <f>IF(G20="","",IF(G20="Pass","Not applicable - validation check passed.","The Self-Insured Premium Equivalent PMPM has changed more than the threshold."))</f>
        <v/>
      </c>
      <c r="I20" s="462"/>
      <c r="J20" s="462"/>
      <c r="K20" s="462"/>
      <c r="L20" s="463"/>
      <c r="M20" s="371"/>
      <c r="N20" s="482"/>
      <c r="O20" s="483"/>
      <c r="P20" s="484"/>
      <c r="Q20" s="371"/>
      <c r="R20" s="371"/>
      <c r="S20" s="371"/>
      <c r="T20" s="371"/>
      <c r="U20" s="371"/>
    </row>
    <row r="21" spans="1:21" s="56" customFormat="1" ht="18" customHeight="1" x14ac:dyDescent="0.3">
      <c r="A21" s="470" t="s">
        <v>216</v>
      </c>
      <c r="B21" s="471"/>
      <c r="C21" s="471"/>
      <c r="D21" s="471"/>
      <c r="E21" s="471"/>
      <c r="F21" s="472"/>
      <c r="G21" s="303" t="str">
        <f>IF(ISTEXT($H$446),"",IFERROR(IF(OR($H$446&gt;$O$8,$H$446&lt;$O$9),"Fail","Pass"),""))</f>
        <v/>
      </c>
      <c r="H21" s="449" t="str">
        <f>IF(G21="","",IF(G21="Pass","Not applicable - validation check passed.","The Incurred-to-Allowed Ratio is greater than 1 or less than the threshold."))</f>
        <v/>
      </c>
      <c r="I21" s="450"/>
      <c r="J21" s="450"/>
      <c r="K21" s="450"/>
      <c r="L21" s="451"/>
      <c r="M21" s="371"/>
      <c r="N21" s="482"/>
      <c r="O21" s="483"/>
      <c r="P21" s="484"/>
      <c r="Q21" s="371"/>
      <c r="R21" s="371"/>
      <c r="S21" s="371"/>
      <c r="T21" s="371"/>
      <c r="U21" s="371"/>
    </row>
    <row r="22" spans="1:21" s="56" customFormat="1" ht="18" customHeight="1" x14ac:dyDescent="0.3">
      <c r="A22" s="470" t="s">
        <v>217</v>
      </c>
      <c r="B22" s="471"/>
      <c r="C22" s="471"/>
      <c r="D22" s="471"/>
      <c r="E22" s="471"/>
      <c r="F22" s="472"/>
      <c r="G22" s="303" t="str">
        <f>IF(ISTEXT($H$450),"",IFERROR(IF(OR($H$450&gt;$O$8,$H$450&lt;$O$9),"Fail","Pass"),""))</f>
        <v/>
      </c>
      <c r="H22" s="449" t="str">
        <f>IF(G22="","",IF(G22="Pass","Not applicable - validation check passed.","The Incurred-to-Allowed Ratio is greater than 1 or less than the threshold."))</f>
        <v/>
      </c>
      <c r="I22" s="450"/>
      <c r="J22" s="450"/>
      <c r="K22" s="450"/>
      <c r="L22" s="451"/>
      <c r="M22" s="371"/>
      <c r="N22" s="482"/>
      <c r="O22" s="483"/>
      <c r="P22" s="484"/>
      <c r="Q22" s="371"/>
      <c r="R22" s="371"/>
      <c r="S22" s="371"/>
      <c r="T22" s="371"/>
      <c r="U22" s="371"/>
    </row>
    <row r="23" spans="1:21" s="56" customFormat="1" ht="18" customHeight="1" x14ac:dyDescent="0.3">
      <c r="A23" s="470" t="s">
        <v>218</v>
      </c>
      <c r="B23" s="471"/>
      <c r="C23" s="471"/>
      <c r="D23" s="471"/>
      <c r="E23" s="471"/>
      <c r="F23" s="472"/>
      <c r="G23" s="303" t="str">
        <f>IFERROR(IF(ABS($I$228)&lt;$O$4,"Pass","Fail"),"")</f>
        <v/>
      </c>
      <c r="H23" s="449" t="str">
        <f>IF(G23="","",IF(G23="Pass","Not applicable - validation check passed.","Fully-Insured Allowed Claims have changed more than the threshold."))</f>
        <v/>
      </c>
      <c r="I23" s="450"/>
      <c r="J23" s="450"/>
      <c r="K23" s="450"/>
      <c r="L23" s="451"/>
      <c r="M23" s="371"/>
      <c r="N23" s="482"/>
      <c r="O23" s="483"/>
      <c r="P23" s="484"/>
      <c r="Q23" s="371"/>
      <c r="R23" s="371"/>
      <c r="S23" s="371"/>
      <c r="T23" s="371"/>
      <c r="U23" s="371"/>
    </row>
    <row r="24" spans="1:21" s="56" customFormat="1" ht="18" customHeight="1" x14ac:dyDescent="0.3">
      <c r="A24" s="470" t="s">
        <v>219</v>
      </c>
      <c r="B24" s="471"/>
      <c r="C24" s="471"/>
      <c r="D24" s="471"/>
      <c r="E24" s="471"/>
      <c r="F24" s="472"/>
      <c r="G24" s="303" t="str">
        <f>IFERROR(IF(ABS($I$232)&lt;$O$4,"Pass","Fail"),"")</f>
        <v/>
      </c>
      <c r="H24" s="449" t="str">
        <f>IF(G24="","",IF(G24="Pass","Not applicable - validation check passed.","Self-Insured Allowed Claims have changed more than the threshold."))</f>
        <v/>
      </c>
      <c r="I24" s="450"/>
      <c r="J24" s="450"/>
      <c r="K24" s="450"/>
      <c r="L24" s="451"/>
      <c r="M24" s="371"/>
      <c r="N24" s="482"/>
      <c r="O24" s="483"/>
      <c r="P24" s="484"/>
      <c r="Q24" s="371"/>
      <c r="R24" s="371"/>
      <c r="S24" s="371"/>
      <c r="T24" s="371"/>
      <c r="U24" s="371"/>
    </row>
    <row r="25" spans="1:21" s="56" customFormat="1" ht="18" customHeight="1" x14ac:dyDescent="0.3">
      <c r="A25" s="470" t="s">
        <v>220</v>
      </c>
      <c r="B25" s="471"/>
      <c r="C25" s="471"/>
      <c r="D25" s="471"/>
      <c r="E25" s="471"/>
      <c r="F25" s="472"/>
      <c r="G25" s="303" t="str">
        <f>IFERROR(IF(ABS($I$326)&lt;$O$4,"Pass","Fail"),"")</f>
        <v/>
      </c>
      <c r="H25" s="449" t="str">
        <f>IF(G25="","",IF(G25="Pass","Not applicable - validation check passed.","Fully-Insured Incurred Claims have changed more than the threshold."))</f>
        <v/>
      </c>
      <c r="I25" s="450"/>
      <c r="J25" s="450"/>
      <c r="K25" s="450"/>
      <c r="L25" s="451"/>
      <c r="M25" s="371"/>
      <c r="N25" s="482"/>
      <c r="O25" s="483"/>
      <c r="P25" s="484"/>
      <c r="Q25" s="371"/>
      <c r="R25" s="371"/>
      <c r="S25" s="371"/>
      <c r="T25" s="371"/>
      <c r="U25" s="371"/>
    </row>
    <row r="26" spans="1:21" s="56" customFormat="1" ht="18" customHeight="1" x14ac:dyDescent="0.3">
      <c r="A26" s="470" t="s">
        <v>221</v>
      </c>
      <c r="B26" s="471"/>
      <c r="C26" s="471"/>
      <c r="D26" s="471"/>
      <c r="E26" s="471"/>
      <c r="F26" s="472"/>
      <c r="G26" s="303" t="str">
        <f>IFERROR(IF(ABS($I$330)&lt;$O$4,"Pass","Fail"),"")</f>
        <v/>
      </c>
      <c r="H26" s="449" t="str">
        <f>IF(G26="","",IF(G26="Pass","Not applicable - validation check passed.","Self-Insured Incurred Claims have changed more than the threshold."))</f>
        <v/>
      </c>
      <c r="I26" s="450"/>
      <c r="J26" s="450"/>
      <c r="K26" s="450"/>
      <c r="L26" s="451"/>
      <c r="M26" s="371"/>
      <c r="N26" s="482"/>
      <c r="O26" s="483"/>
      <c r="P26" s="484"/>
      <c r="Q26" s="371"/>
      <c r="R26" s="371"/>
      <c r="S26" s="371"/>
      <c r="T26" s="371"/>
      <c r="U26" s="371"/>
    </row>
    <row r="27" spans="1:21" s="56" customFormat="1" ht="18" customHeight="1" x14ac:dyDescent="0.3">
      <c r="A27" s="470" t="s">
        <v>222</v>
      </c>
      <c r="B27" s="471"/>
      <c r="C27" s="471"/>
      <c r="D27" s="471"/>
      <c r="E27" s="471"/>
      <c r="F27" s="472"/>
      <c r="G27" s="303" t="str">
        <f>IF(ISTEXT($H$474),"",IFERROR(IF(OR($H$474&gt;$O$8,$H$474&lt;$O$9),"Fail","Pass"),""))</f>
        <v/>
      </c>
      <c r="H27" s="449" t="str">
        <f>IF(G27="","",IF(G27="Pass","Not applicable - validation check passed.","The Fully-Insured Incurred-to-Allowed Ratio is greater than 1 or less than the threshold."))</f>
        <v/>
      </c>
      <c r="I27" s="450"/>
      <c r="J27" s="450"/>
      <c r="K27" s="450"/>
      <c r="L27" s="451"/>
      <c r="M27" s="371"/>
      <c r="N27" s="482"/>
      <c r="O27" s="483"/>
      <c r="P27" s="484"/>
      <c r="Q27" s="371"/>
      <c r="R27" s="371"/>
      <c r="S27" s="371"/>
      <c r="T27" s="371"/>
      <c r="U27" s="371"/>
    </row>
    <row r="28" spans="1:21" s="56" customFormat="1" ht="18" customHeight="1" x14ac:dyDescent="0.3">
      <c r="A28" s="470" t="s">
        <v>223</v>
      </c>
      <c r="B28" s="471"/>
      <c r="C28" s="471"/>
      <c r="D28" s="471"/>
      <c r="E28" s="471"/>
      <c r="F28" s="472"/>
      <c r="G28" s="303" t="str">
        <f>IF(ISTEXT($H$478),"",IFERROR(IF(OR($H$478&gt;$O$8,$H$478&lt;$O$9),"Fail","Pass"),""))</f>
        <v/>
      </c>
      <c r="H28" s="449" t="str">
        <f>IF(G28="","",IF(G28="Pass","Not applicable - validation check passed.","The Self-Insured Incurred-to-Allowed Ratio is greater than 1 or less than the threshold."))</f>
        <v/>
      </c>
      <c r="I28" s="450"/>
      <c r="J28" s="450"/>
      <c r="K28" s="450"/>
      <c r="L28" s="451"/>
      <c r="M28" s="371"/>
      <c r="N28" s="482"/>
      <c r="O28" s="483"/>
      <c r="P28" s="484"/>
      <c r="Q28" s="371"/>
      <c r="R28" s="371"/>
      <c r="S28" s="371"/>
      <c r="T28" s="371"/>
      <c r="U28" s="371"/>
    </row>
    <row r="29" spans="1:21" s="56" customFormat="1" ht="18" customHeight="1" x14ac:dyDescent="0.3">
      <c r="A29" s="470" t="s">
        <v>224</v>
      </c>
      <c r="B29" s="471"/>
      <c r="C29" s="471"/>
      <c r="D29" s="471"/>
      <c r="E29" s="471"/>
      <c r="F29" s="472"/>
      <c r="G29" s="303" t="str">
        <f>IF($F$66&lt;1,"",IFERROR(IF(SUM(A_FI_BNCO!$H$8:$P$28)&gt;0,"Fail","Pass"),""))</f>
        <v/>
      </c>
      <c r="H29" s="449" t="str">
        <f>IF(G29="","",IF(G29="Pass","Not applicable - validation check passed.","BNCO values are blank, greater than 1, or less than the threshold. See Worksheet A_FI_BNCO for more details."))</f>
        <v/>
      </c>
      <c r="I29" s="450"/>
      <c r="J29" s="450"/>
      <c r="K29" s="450"/>
      <c r="L29" s="451"/>
      <c r="M29" s="371"/>
      <c r="N29" s="482"/>
      <c r="O29" s="483"/>
      <c r="P29" s="484"/>
      <c r="Q29" s="371"/>
      <c r="R29" s="371"/>
      <c r="S29" s="371"/>
      <c r="T29" s="371"/>
      <c r="U29" s="371"/>
    </row>
    <row r="30" spans="1:21" s="56" customFormat="1" ht="18" customHeight="1" x14ac:dyDescent="0.3">
      <c r="A30" s="470" t="s">
        <v>225</v>
      </c>
      <c r="B30" s="471"/>
      <c r="C30" s="471"/>
      <c r="D30" s="471"/>
      <c r="E30" s="471"/>
      <c r="F30" s="472"/>
      <c r="G30" s="303" t="str">
        <f>IF($F$66&lt;1,"",IFERROR(IF(SUM(A_SI_BNCO!$K$8:$P$29)&gt;0,"Fail","Pass"),""))</f>
        <v/>
      </c>
      <c r="H30" s="449" t="str">
        <f>IF(G30="","",IF(G30="Pass","Not applicable - validation check passed.","BNCO values are blank, greater than 1, or less than the threshold. See Worksheet A_SI_BNCO for more details."))</f>
        <v/>
      </c>
      <c r="I30" s="450"/>
      <c r="J30" s="450"/>
      <c r="K30" s="450"/>
      <c r="L30" s="451"/>
      <c r="M30" s="371"/>
      <c r="N30" s="482"/>
      <c r="O30" s="483"/>
      <c r="P30" s="484"/>
      <c r="Q30" s="371"/>
      <c r="R30" s="371"/>
      <c r="S30" s="371"/>
      <c r="T30" s="371"/>
      <c r="U30" s="371"/>
    </row>
    <row r="31" spans="1:21" s="56" customFormat="1" ht="18" customHeight="1" x14ac:dyDescent="0.3">
      <c r="A31" s="470" t="s">
        <v>226</v>
      </c>
      <c r="B31" s="471"/>
      <c r="C31" s="471"/>
      <c r="D31" s="471"/>
      <c r="E31" s="471"/>
      <c r="F31" s="472"/>
      <c r="G31" s="378" t="str">
        <f>IF($F$66&lt;1,"",IFERROR(IF(SUM(A_FI_MM!$H$8:$P$28)&lt;&gt;0,"Fail","Pass"),""))</f>
        <v/>
      </c>
      <c r="H31" s="449" t="str">
        <f>IF(G31="","",IF(G31="Pass","Not applicable - validation check passed.","Member month data has been reported without financial data, or vice versa. See Worksheet A_FI_MM for more details."))</f>
        <v/>
      </c>
      <c r="I31" s="450"/>
      <c r="J31" s="450"/>
      <c r="K31" s="450"/>
      <c r="L31" s="451"/>
      <c r="N31" s="482"/>
      <c r="O31" s="483"/>
      <c r="P31" s="484"/>
    </row>
    <row r="32" spans="1:21" s="56" customFormat="1" ht="18" customHeight="1" thickBot="1" x14ac:dyDescent="0.35">
      <c r="A32" s="473" t="s">
        <v>227</v>
      </c>
      <c r="B32" s="474"/>
      <c r="C32" s="474"/>
      <c r="D32" s="474"/>
      <c r="E32" s="474"/>
      <c r="F32" s="475"/>
      <c r="G32" s="379" t="str">
        <f>IF($F$66&lt;1,"",IFERROR(IF(SUM(A_SI_MM!$K$8:$P$28)&lt;&gt;0,"Fail","Pass"),""))</f>
        <v/>
      </c>
      <c r="H32" s="458" t="str">
        <f>IF(G32="","",IF(G32="Pass","Not applicable - validation check passed.","Member month data has been reported without financial data, or vice versa. See Worksheet A_SI_MM for more details."))</f>
        <v/>
      </c>
      <c r="I32" s="459"/>
      <c r="J32" s="459"/>
      <c r="K32" s="459"/>
      <c r="L32" s="460"/>
      <c r="N32" s="485"/>
      <c r="O32" s="486"/>
      <c r="P32" s="487"/>
    </row>
    <row r="33" spans="1:21" s="56" customFormat="1" ht="19.5" thickBot="1" x14ac:dyDescent="0.35">
      <c r="A33" s="372"/>
      <c r="B33" s="373"/>
      <c r="C33" s="373"/>
      <c r="D33" s="373"/>
      <c r="E33" s="373"/>
      <c r="F33" s="373"/>
      <c r="G33" s="373"/>
      <c r="H33" s="373"/>
      <c r="I33" s="373"/>
      <c r="J33" s="373"/>
      <c r="K33" s="373"/>
      <c r="L33" s="373"/>
      <c r="M33" s="371"/>
      <c r="N33" s="371"/>
      <c r="O33" s="371"/>
      <c r="P33" s="371"/>
      <c r="Q33" s="371"/>
      <c r="R33" s="371"/>
      <c r="S33" s="371"/>
      <c r="T33" s="371"/>
      <c r="U33" s="371"/>
    </row>
    <row r="34" spans="1:21" s="56" customFormat="1" ht="19.5" thickBot="1" x14ac:dyDescent="0.35">
      <c r="A34" s="444" t="s">
        <v>79</v>
      </c>
      <c r="B34" s="445"/>
      <c r="C34" s="445"/>
      <c r="D34" s="445"/>
      <c r="E34" s="445"/>
      <c r="F34" s="445"/>
      <c r="G34" s="445"/>
      <c r="H34" s="445"/>
      <c r="I34" s="445"/>
      <c r="J34" s="445"/>
      <c r="K34" s="445"/>
      <c r="L34" s="446"/>
      <c r="M34" s="371"/>
      <c r="N34" s="371"/>
      <c r="O34" s="371"/>
      <c r="P34" s="371"/>
      <c r="Q34" s="371"/>
      <c r="R34" s="371"/>
      <c r="S34" s="371"/>
      <c r="T34" s="371"/>
      <c r="U34" s="371"/>
    </row>
    <row r="35" spans="1:21" ht="17.25" customHeight="1" x14ac:dyDescent="0.25">
      <c r="A35" s="374"/>
      <c r="B35" s="375"/>
      <c r="C35" s="374"/>
      <c r="D35" s="374"/>
      <c r="E35" s="376"/>
      <c r="F35" s="436" t="s">
        <v>80</v>
      </c>
      <c r="G35" s="436"/>
      <c r="H35" s="436"/>
      <c r="I35" s="436"/>
      <c r="J35" s="368"/>
      <c r="K35" s="56"/>
      <c r="L35" s="56"/>
    </row>
    <row r="36" spans="1:21" ht="17.25" customHeight="1" x14ac:dyDescent="0.25">
      <c r="A36" s="218"/>
      <c r="B36" s="219"/>
      <c r="C36" s="218"/>
      <c r="D36" s="218"/>
      <c r="E36" s="220"/>
      <c r="F36" s="221"/>
      <c r="G36" s="222"/>
      <c r="H36" s="437" t="s">
        <v>81</v>
      </c>
      <c r="I36" s="438"/>
      <c r="J36" s="368"/>
      <c r="K36" s="56"/>
      <c r="L36" s="56"/>
    </row>
    <row r="37" spans="1:21" ht="45" customHeight="1" x14ac:dyDescent="0.25">
      <c r="A37" s="223" t="s">
        <v>82</v>
      </c>
      <c r="B37" s="224" t="s">
        <v>83</v>
      </c>
      <c r="C37" s="225" t="s">
        <v>84</v>
      </c>
      <c r="D37" s="225" t="s">
        <v>85</v>
      </c>
      <c r="E37" s="225" t="s">
        <v>86</v>
      </c>
      <c r="F37" s="226" t="s">
        <v>87</v>
      </c>
      <c r="G37" s="227" t="s">
        <v>88</v>
      </c>
      <c r="H37" s="228" t="s">
        <v>89</v>
      </c>
      <c r="I37" s="227" t="s">
        <v>88</v>
      </c>
      <c r="J37" s="368"/>
      <c r="K37" s="56"/>
      <c r="L37" s="56"/>
    </row>
    <row r="38" spans="1:21" ht="15" customHeight="1" x14ac:dyDescent="0.25">
      <c r="A38" s="229" t="s">
        <v>90</v>
      </c>
      <c r="B38" s="230"/>
      <c r="C38" s="231"/>
      <c r="D38" s="231"/>
      <c r="E38" s="232"/>
      <c r="F38" s="233"/>
      <c r="G38" s="233"/>
      <c r="H38" s="234"/>
      <c r="I38" s="233"/>
      <c r="J38" s="377"/>
      <c r="K38" s="377"/>
      <c r="L38" s="377"/>
    </row>
    <row r="39" spans="1:21" ht="15" customHeight="1" x14ac:dyDescent="0.25">
      <c r="A39" s="235"/>
      <c r="B39" s="174"/>
      <c r="C39" s="236"/>
      <c r="D39" s="236"/>
      <c r="E39" s="237"/>
      <c r="F39" s="238"/>
      <c r="G39" s="238"/>
      <c r="H39" s="160"/>
      <c r="I39" s="238"/>
    </row>
    <row r="40" spans="1:21" ht="15" customHeight="1" x14ac:dyDescent="0.25">
      <c r="A40" s="239" t="s">
        <v>91</v>
      </c>
      <c r="B40" s="240">
        <v>2021</v>
      </c>
      <c r="C40" s="241" t="s">
        <v>92</v>
      </c>
      <c r="D40" s="241" t="s">
        <v>92</v>
      </c>
      <c r="E40" s="240" t="s">
        <v>93</v>
      </c>
      <c r="F40" s="242">
        <f>INDEX('B3'!A:T,MATCH(A!B40&amp;"Total"&amp;"Total"&amp;A!C40&amp;A!D40,'B3'!T:T,0),MATCH("Total",'B3'!$A$6:$T$6,0))</f>
        <v>0</v>
      </c>
      <c r="G40" s="243"/>
      <c r="H40" s="244" t="s">
        <v>94</v>
      </c>
      <c r="I40" s="243"/>
      <c r="J40" s="368"/>
      <c r="K40" s="368"/>
      <c r="L40" s="368"/>
    </row>
    <row r="41" spans="1:21" ht="15" customHeight="1" x14ac:dyDescent="0.25">
      <c r="A41" s="239" t="s">
        <v>91</v>
      </c>
      <c r="B41" s="240">
        <v>2021</v>
      </c>
      <c r="C41" s="241" t="s">
        <v>92</v>
      </c>
      <c r="D41" s="241" t="s">
        <v>92</v>
      </c>
      <c r="E41" s="240" t="s">
        <v>93</v>
      </c>
      <c r="F41" s="242">
        <f>INDEX('B1'!A:S,MATCH(A!B41&amp;"Total"&amp;A!C41&amp;A!D41,'B1'!S:S,0),MATCH("Total",'B1'!$A$6:$S$6,0))</f>
        <v>0</v>
      </c>
      <c r="G41" s="243"/>
      <c r="H41" s="244" t="s">
        <v>95</v>
      </c>
      <c r="I41" s="243"/>
      <c r="J41" s="368"/>
      <c r="K41" s="368"/>
      <c r="L41" s="368"/>
    </row>
    <row r="42" spans="1:21" ht="15" customHeight="1" x14ac:dyDescent="0.25">
      <c r="A42" s="9"/>
      <c r="B42" s="245"/>
      <c r="C42" s="245"/>
      <c r="D42" s="245"/>
      <c r="E42" s="246" t="s">
        <v>96</v>
      </c>
      <c r="F42" s="242">
        <f>F40-F41</f>
        <v>0</v>
      </c>
      <c r="G42" s="243"/>
      <c r="H42" s="247"/>
      <c r="I42" s="243"/>
      <c r="J42" s="368"/>
      <c r="K42" s="56"/>
      <c r="L42" s="56"/>
    </row>
    <row r="43" spans="1:21" ht="15" customHeight="1" x14ac:dyDescent="0.25">
      <c r="A43" s="9"/>
      <c r="B43" s="245"/>
      <c r="C43" s="245"/>
      <c r="D43" s="245"/>
      <c r="E43" s="245"/>
      <c r="F43" s="243"/>
      <c r="G43" s="243"/>
      <c r="H43" s="247"/>
      <c r="I43" s="243"/>
      <c r="J43" s="368"/>
      <c r="K43" s="368"/>
      <c r="L43" s="368"/>
    </row>
    <row r="44" spans="1:21" ht="15" customHeight="1" x14ac:dyDescent="0.25">
      <c r="A44" s="239" t="s">
        <v>91</v>
      </c>
      <c r="B44" s="240">
        <v>2022</v>
      </c>
      <c r="C44" s="241" t="s">
        <v>92</v>
      </c>
      <c r="D44" s="241" t="s">
        <v>92</v>
      </c>
      <c r="E44" s="240" t="s">
        <v>93</v>
      </c>
      <c r="F44" s="242">
        <f>INDEX('B3'!A:T,MATCH(A!B44&amp;"Total"&amp;"Total"&amp;A!C44&amp;A!D44,'B3'!T:T,0),MATCH("Total",'B3'!$A$6:$T$6,0))</f>
        <v>0</v>
      </c>
      <c r="G44" s="243"/>
      <c r="H44" s="244" t="s">
        <v>94</v>
      </c>
      <c r="I44" s="243"/>
      <c r="J44" s="368"/>
      <c r="K44" s="368"/>
      <c r="L44" s="368"/>
    </row>
    <row r="45" spans="1:21" ht="15" customHeight="1" x14ac:dyDescent="0.25">
      <c r="A45" s="239" t="s">
        <v>91</v>
      </c>
      <c r="B45" s="240">
        <v>2022</v>
      </c>
      <c r="C45" s="241" t="s">
        <v>92</v>
      </c>
      <c r="D45" s="241" t="s">
        <v>92</v>
      </c>
      <c r="E45" s="240" t="s">
        <v>93</v>
      </c>
      <c r="F45" s="242">
        <f>INDEX('B1'!A:S,MATCH(A!B45&amp;"Total"&amp;A!C45&amp;A!D45,'B1'!S:S,0),MATCH("Total",'B1'!$A$6:$S$6,0))</f>
        <v>0</v>
      </c>
      <c r="G45" s="243"/>
      <c r="H45" s="244" t="s">
        <v>95</v>
      </c>
      <c r="I45" s="243"/>
      <c r="J45" s="368"/>
      <c r="K45" s="368"/>
      <c r="L45" s="368"/>
    </row>
    <row r="46" spans="1:21" ht="15" customHeight="1" x14ac:dyDescent="0.25">
      <c r="A46" s="9"/>
      <c r="B46" s="245"/>
      <c r="C46" s="245"/>
      <c r="D46" s="245"/>
      <c r="E46" s="246" t="s">
        <v>96</v>
      </c>
      <c r="F46" s="242">
        <f>F44-F45</f>
        <v>0</v>
      </c>
      <c r="G46" s="243"/>
      <c r="H46" s="247"/>
      <c r="I46" s="243"/>
      <c r="J46" s="368"/>
      <c r="K46" s="56"/>
      <c r="L46" s="56"/>
    </row>
    <row r="47" spans="1:21" ht="15" customHeight="1" x14ac:dyDescent="0.25">
      <c r="A47" s="9"/>
      <c r="B47" s="245"/>
      <c r="C47" s="245"/>
      <c r="D47" s="245"/>
      <c r="E47" s="245"/>
      <c r="F47" s="243"/>
      <c r="G47" s="243"/>
      <c r="H47" s="247"/>
      <c r="I47" s="243"/>
      <c r="J47" s="368"/>
      <c r="K47" s="368"/>
      <c r="L47" s="368"/>
    </row>
    <row r="48" spans="1:21" ht="15" customHeight="1" x14ac:dyDescent="0.25">
      <c r="A48" s="239" t="s">
        <v>91</v>
      </c>
      <c r="B48" s="240">
        <v>2023</v>
      </c>
      <c r="C48" s="241" t="s">
        <v>92</v>
      </c>
      <c r="D48" s="241" t="s">
        <v>92</v>
      </c>
      <c r="E48" s="240" t="s">
        <v>93</v>
      </c>
      <c r="F48" s="242">
        <f>INDEX('B3'!A:T,MATCH(A!B48&amp;"Total"&amp;"Total"&amp;A!C48&amp;A!D48,'B3'!T:T,0),MATCH("Total",'B3'!$A$6:$T$6,0))</f>
        <v>0</v>
      </c>
      <c r="G48" s="243"/>
      <c r="H48" s="244" t="s">
        <v>94</v>
      </c>
      <c r="I48" s="243"/>
      <c r="J48" s="368"/>
      <c r="K48" s="368"/>
      <c r="L48" s="368"/>
    </row>
    <row r="49" spans="1:12" ht="15" customHeight="1" x14ac:dyDescent="0.25">
      <c r="A49" s="239" t="s">
        <v>91</v>
      </c>
      <c r="B49" s="240">
        <v>2023</v>
      </c>
      <c r="C49" s="241" t="s">
        <v>92</v>
      </c>
      <c r="D49" s="241" t="s">
        <v>92</v>
      </c>
      <c r="E49" s="240" t="s">
        <v>93</v>
      </c>
      <c r="F49" s="242">
        <f>INDEX('B1'!A:S,MATCH(A!B49&amp;"Total"&amp;A!C49&amp;A!D49,'B1'!S:S,0),MATCH("Total",'B1'!$A$6:$S$6,0))</f>
        <v>0</v>
      </c>
      <c r="G49" s="243"/>
      <c r="H49" s="244" t="s">
        <v>95</v>
      </c>
      <c r="I49" s="243"/>
      <c r="J49" s="368"/>
      <c r="K49" s="368"/>
      <c r="L49" s="368"/>
    </row>
    <row r="50" spans="1:12" ht="15" customHeight="1" x14ac:dyDescent="0.25">
      <c r="A50" s="9"/>
      <c r="B50" s="245"/>
      <c r="C50" s="245"/>
      <c r="D50" s="245"/>
      <c r="E50" s="246" t="s">
        <v>96</v>
      </c>
      <c r="F50" s="242">
        <f>F48-F49</f>
        <v>0</v>
      </c>
      <c r="G50" s="243"/>
      <c r="H50" s="247"/>
      <c r="I50" s="243"/>
      <c r="J50" s="368"/>
      <c r="K50" s="56"/>
      <c r="L50" s="56"/>
    </row>
    <row r="51" spans="1:12" ht="15" customHeight="1" x14ac:dyDescent="0.25">
      <c r="A51" s="9"/>
      <c r="B51" s="245"/>
      <c r="C51" s="245"/>
      <c r="D51" s="245"/>
      <c r="E51" s="245"/>
      <c r="F51" s="248"/>
      <c r="G51" s="14"/>
      <c r="H51" s="249"/>
      <c r="I51" s="14"/>
      <c r="J51" s="368"/>
      <c r="K51" s="368"/>
      <c r="L51" s="368"/>
    </row>
    <row r="52" spans="1:12" ht="15" customHeight="1" x14ac:dyDescent="0.25">
      <c r="A52" s="239" t="s">
        <v>97</v>
      </c>
      <c r="B52" s="240">
        <v>2021</v>
      </c>
      <c r="C52" s="241" t="s">
        <v>92</v>
      </c>
      <c r="D52" s="241" t="s">
        <v>92</v>
      </c>
      <c r="E52" s="240" t="s">
        <v>93</v>
      </c>
      <c r="F52" s="242">
        <f>INDEX('B4'!A:T,MATCH(A!B52&amp;"Total"&amp;"Total"&amp;A!C52&amp;A!D52,'B4'!T:T,0),MATCH("Total",'B4'!$A$6:$T$6,0))</f>
        <v>0</v>
      </c>
      <c r="G52" s="243"/>
      <c r="H52" s="244" t="s">
        <v>98</v>
      </c>
      <c r="I52" s="243"/>
      <c r="J52" s="368"/>
      <c r="K52" s="368"/>
      <c r="L52" s="368"/>
    </row>
    <row r="53" spans="1:12" ht="15" customHeight="1" x14ac:dyDescent="0.25">
      <c r="A53" s="239" t="s">
        <v>97</v>
      </c>
      <c r="B53" s="240">
        <v>2021</v>
      </c>
      <c r="C53" s="241" t="s">
        <v>92</v>
      </c>
      <c r="D53" s="241" t="s">
        <v>92</v>
      </c>
      <c r="E53" s="240" t="s">
        <v>93</v>
      </c>
      <c r="F53" s="242">
        <f>INDEX('B2'!A:S,MATCH(A!B53&amp;"Total"&amp;A!C53&amp;A!D53,'B2'!S:S,0),MATCH("Total",'B2'!$A$6:$S$6,0))</f>
        <v>0</v>
      </c>
      <c r="G53" s="243"/>
      <c r="H53" s="244" t="s">
        <v>99</v>
      </c>
      <c r="I53" s="243"/>
      <c r="J53" s="368"/>
      <c r="K53" s="368"/>
      <c r="L53" s="368"/>
    </row>
    <row r="54" spans="1:12" ht="15" customHeight="1" x14ac:dyDescent="0.25">
      <c r="A54" s="9"/>
      <c r="B54" s="245"/>
      <c r="C54" s="245"/>
      <c r="D54" s="245"/>
      <c r="E54" s="246" t="s">
        <v>96</v>
      </c>
      <c r="F54" s="242">
        <f>F52-F53</f>
        <v>0</v>
      </c>
      <c r="G54" s="243"/>
      <c r="H54" s="247"/>
      <c r="I54" s="243"/>
      <c r="J54" s="368"/>
      <c r="K54" s="56"/>
      <c r="L54" s="56"/>
    </row>
    <row r="55" spans="1:12" ht="15" customHeight="1" x14ac:dyDescent="0.25">
      <c r="A55" s="9"/>
      <c r="B55" s="245"/>
      <c r="C55" s="245"/>
      <c r="D55" s="245"/>
      <c r="E55" s="245"/>
      <c r="F55" s="243"/>
      <c r="G55" s="243"/>
      <c r="H55" s="247"/>
      <c r="I55" s="243"/>
      <c r="J55" s="368"/>
      <c r="K55" s="368"/>
      <c r="L55" s="368"/>
    </row>
    <row r="56" spans="1:12" ht="15" customHeight="1" x14ac:dyDescent="0.25">
      <c r="A56" s="239" t="s">
        <v>97</v>
      </c>
      <c r="B56" s="240">
        <v>2022</v>
      </c>
      <c r="C56" s="241" t="s">
        <v>92</v>
      </c>
      <c r="D56" s="241" t="s">
        <v>92</v>
      </c>
      <c r="E56" s="240" t="s">
        <v>93</v>
      </c>
      <c r="F56" s="242">
        <f>INDEX('B4'!A:T,MATCH(A!B56&amp;"Total"&amp;"Total"&amp;A!C56&amp;A!D56,'B4'!T:T,0),MATCH("Total",'B4'!$A$6:$T$6,0))</f>
        <v>0</v>
      </c>
      <c r="G56" s="243"/>
      <c r="H56" s="244" t="s">
        <v>98</v>
      </c>
      <c r="I56" s="243"/>
      <c r="J56" s="368"/>
      <c r="K56" s="368"/>
      <c r="L56" s="368"/>
    </row>
    <row r="57" spans="1:12" ht="15" customHeight="1" x14ac:dyDescent="0.25">
      <c r="A57" s="239" t="s">
        <v>97</v>
      </c>
      <c r="B57" s="240">
        <v>2022</v>
      </c>
      <c r="C57" s="241" t="s">
        <v>92</v>
      </c>
      <c r="D57" s="241" t="s">
        <v>92</v>
      </c>
      <c r="E57" s="240" t="s">
        <v>93</v>
      </c>
      <c r="F57" s="242">
        <f>INDEX('B2'!A:S,MATCH(A!B57&amp;"Total"&amp;A!C57&amp;A!D57,'B2'!S:S,0),MATCH("Total",'B2'!$A$6:$S$6,0))</f>
        <v>0</v>
      </c>
      <c r="G57" s="243"/>
      <c r="H57" s="244" t="s">
        <v>99</v>
      </c>
      <c r="I57" s="243"/>
      <c r="J57" s="368"/>
      <c r="K57" s="368"/>
      <c r="L57" s="368"/>
    </row>
    <row r="58" spans="1:12" ht="15" customHeight="1" x14ac:dyDescent="0.25">
      <c r="A58" s="9"/>
      <c r="B58" s="245"/>
      <c r="C58" s="245"/>
      <c r="D58" s="245"/>
      <c r="E58" s="246" t="s">
        <v>96</v>
      </c>
      <c r="F58" s="242">
        <f>F56-F57</f>
        <v>0</v>
      </c>
      <c r="G58" s="243"/>
      <c r="H58" s="247"/>
      <c r="I58" s="243"/>
      <c r="J58" s="368"/>
      <c r="K58" s="56"/>
      <c r="L58" s="56"/>
    </row>
    <row r="59" spans="1:12" ht="15" customHeight="1" x14ac:dyDescent="0.25">
      <c r="A59" s="9"/>
      <c r="B59" s="245"/>
      <c r="C59" s="245"/>
      <c r="D59" s="245"/>
      <c r="E59" s="245"/>
      <c r="F59" s="243"/>
      <c r="G59" s="243"/>
      <c r="H59" s="247"/>
      <c r="I59" s="243"/>
      <c r="J59" s="368"/>
      <c r="K59" s="368"/>
      <c r="L59" s="368"/>
    </row>
    <row r="60" spans="1:12" ht="15" customHeight="1" x14ac:dyDescent="0.25">
      <c r="A60" s="239" t="s">
        <v>97</v>
      </c>
      <c r="B60" s="240">
        <v>2023</v>
      </c>
      <c r="C60" s="241" t="s">
        <v>92</v>
      </c>
      <c r="D60" s="241" t="s">
        <v>92</v>
      </c>
      <c r="E60" s="240" t="s">
        <v>93</v>
      </c>
      <c r="F60" s="242">
        <f>INDEX('B4'!A:T,MATCH(A!B60&amp;"Total"&amp;"Total"&amp;A!C60&amp;A!D60,'B4'!T:T,0),MATCH("Total",'B4'!$A$6:$T$6,0))</f>
        <v>0</v>
      </c>
      <c r="G60" s="243"/>
      <c r="H60" s="244" t="s">
        <v>98</v>
      </c>
      <c r="I60" s="243"/>
      <c r="J60" s="368"/>
      <c r="K60" s="368"/>
      <c r="L60" s="368"/>
    </row>
    <row r="61" spans="1:12" ht="15" customHeight="1" x14ac:dyDescent="0.25">
      <c r="A61" s="239" t="s">
        <v>97</v>
      </c>
      <c r="B61" s="240">
        <v>2023</v>
      </c>
      <c r="C61" s="241" t="s">
        <v>92</v>
      </c>
      <c r="D61" s="241" t="s">
        <v>92</v>
      </c>
      <c r="E61" s="240" t="s">
        <v>93</v>
      </c>
      <c r="F61" s="242">
        <f>INDEX('B2'!A:S,MATCH(A!B61&amp;"Total"&amp;A!C61&amp;A!D61,'B2'!S:S,0),MATCH("Total",'B2'!$A$6:$S$6,0))</f>
        <v>0</v>
      </c>
      <c r="G61" s="243"/>
      <c r="H61" s="244" t="s">
        <v>99</v>
      </c>
      <c r="I61" s="243"/>
      <c r="J61" s="368"/>
      <c r="K61" s="368"/>
      <c r="L61" s="368"/>
    </row>
    <row r="62" spans="1:12" ht="15" customHeight="1" x14ac:dyDescent="0.25">
      <c r="A62" s="9"/>
      <c r="B62" s="245"/>
      <c r="C62" s="245"/>
      <c r="D62" s="245"/>
      <c r="E62" s="246" t="s">
        <v>96</v>
      </c>
      <c r="F62" s="242">
        <f>F60-F61</f>
        <v>0</v>
      </c>
      <c r="G62" s="243"/>
      <c r="H62" s="247"/>
      <c r="I62" s="243"/>
      <c r="J62" s="368"/>
      <c r="K62" s="56"/>
      <c r="L62" s="56"/>
    </row>
    <row r="63" spans="1:12" ht="15" customHeight="1" x14ac:dyDescent="0.25">
      <c r="A63" s="9"/>
      <c r="B63" s="245"/>
      <c r="C63" s="245"/>
      <c r="D63" s="245"/>
      <c r="E63" s="250"/>
      <c r="F63" s="174"/>
      <c r="G63" s="243"/>
      <c r="H63" s="247"/>
      <c r="I63" s="243"/>
      <c r="J63" s="368"/>
      <c r="K63" s="56"/>
      <c r="L63" s="56"/>
    </row>
    <row r="64" spans="1:12" ht="15" customHeight="1" x14ac:dyDescent="0.25">
      <c r="A64" s="239" t="s">
        <v>80</v>
      </c>
      <c r="B64" s="240">
        <v>2021</v>
      </c>
      <c r="C64" s="241" t="s">
        <v>92</v>
      </c>
      <c r="D64" s="241" t="s">
        <v>92</v>
      </c>
      <c r="E64" s="240" t="s">
        <v>93</v>
      </c>
      <c r="F64" s="242">
        <f>F68+F72</f>
        <v>0</v>
      </c>
      <c r="G64" s="251"/>
      <c r="H64" s="252"/>
      <c r="I64" s="252"/>
      <c r="J64" s="368"/>
      <c r="K64" s="56"/>
      <c r="L64" s="56"/>
    </row>
    <row r="65" spans="1:12" ht="15" customHeight="1" x14ac:dyDescent="0.25">
      <c r="A65" s="239" t="s">
        <v>80</v>
      </c>
      <c r="B65" s="84">
        <v>2022</v>
      </c>
      <c r="C65" s="86" t="s">
        <v>92</v>
      </c>
      <c r="D65" s="86" t="s">
        <v>92</v>
      </c>
      <c r="E65" s="84" t="s">
        <v>93</v>
      </c>
      <c r="F65" s="242">
        <f t="shared" ref="F65:F66" si="0">F69+F73</f>
        <v>0</v>
      </c>
      <c r="G65" s="253" t="str">
        <f>IFERROR(F65/F64-1,"")</f>
        <v/>
      </c>
      <c r="H65" s="252"/>
      <c r="I65" s="252"/>
      <c r="J65" s="368"/>
      <c r="K65" s="56"/>
      <c r="L65" s="56"/>
    </row>
    <row r="66" spans="1:12" ht="15" customHeight="1" x14ac:dyDescent="0.25">
      <c r="A66" s="239" t="s">
        <v>80</v>
      </c>
      <c r="B66" s="84">
        <v>2023</v>
      </c>
      <c r="C66" s="86" t="s">
        <v>92</v>
      </c>
      <c r="D66" s="86" t="s">
        <v>92</v>
      </c>
      <c r="E66" s="84" t="s">
        <v>93</v>
      </c>
      <c r="F66" s="242">
        <f t="shared" si="0"/>
        <v>0</v>
      </c>
      <c r="G66" s="253" t="str">
        <f>IFERROR(F66/F65-1,"")</f>
        <v/>
      </c>
      <c r="H66" s="252"/>
      <c r="I66" s="252"/>
      <c r="J66" s="368"/>
      <c r="K66" s="56"/>
      <c r="L66" s="56"/>
    </row>
    <row r="67" spans="1:12" ht="15" customHeight="1" x14ac:dyDescent="0.25">
      <c r="A67" s="9"/>
      <c r="B67" s="245"/>
      <c r="C67" s="245"/>
      <c r="D67" s="245"/>
      <c r="E67" s="245"/>
      <c r="F67" s="243"/>
      <c r="G67" s="243"/>
      <c r="H67" s="247"/>
      <c r="I67" s="243"/>
      <c r="J67" s="368"/>
      <c r="K67" s="56"/>
      <c r="L67" s="56"/>
    </row>
    <row r="68" spans="1:12" ht="15" customHeight="1" x14ac:dyDescent="0.25">
      <c r="A68" s="239" t="s">
        <v>91</v>
      </c>
      <c r="B68" s="240">
        <v>2021</v>
      </c>
      <c r="C68" s="241" t="s">
        <v>92</v>
      </c>
      <c r="D68" s="241" t="s">
        <v>92</v>
      </c>
      <c r="E68" s="240" t="s">
        <v>93</v>
      </c>
      <c r="F68" s="242">
        <f>INDEX('B1'!A:S,MATCH(A!B68&amp;"Total"&amp;A!C68&amp;A!D68,'B1'!S:S,0),MATCH("Total",'B1'!$A$6:$S$6,0))</f>
        <v>0</v>
      </c>
      <c r="G68" s="251"/>
      <c r="H68" s="252"/>
      <c r="I68" s="252"/>
      <c r="J68" s="368"/>
      <c r="K68" s="56"/>
      <c r="L68" s="56"/>
    </row>
    <row r="69" spans="1:12" ht="15" customHeight="1" x14ac:dyDescent="0.25">
      <c r="A69" s="254" t="s">
        <v>91</v>
      </c>
      <c r="B69" s="84">
        <v>2022</v>
      </c>
      <c r="C69" s="86" t="s">
        <v>92</v>
      </c>
      <c r="D69" s="86" t="s">
        <v>92</v>
      </c>
      <c r="E69" s="84" t="s">
        <v>93</v>
      </c>
      <c r="F69" s="170">
        <f>INDEX('B1'!A:S,MATCH(A!B69&amp;"Total"&amp;A!C69&amp;A!D69,'B1'!S:S,0),MATCH("Total",'B1'!$A$6:$S$6,0))</f>
        <v>0</v>
      </c>
      <c r="G69" s="253" t="str">
        <f>IFERROR(F69/F68-1,"")</f>
        <v/>
      </c>
      <c r="H69" s="252"/>
      <c r="I69" s="252"/>
      <c r="J69" s="368"/>
      <c r="K69" s="56"/>
      <c r="L69" s="56"/>
    </row>
    <row r="70" spans="1:12" ht="15" customHeight="1" x14ac:dyDescent="0.25">
      <c r="A70" s="254" t="s">
        <v>91</v>
      </c>
      <c r="B70" s="84">
        <v>2023</v>
      </c>
      <c r="C70" s="86" t="s">
        <v>92</v>
      </c>
      <c r="D70" s="86" t="s">
        <v>92</v>
      </c>
      <c r="E70" s="84" t="s">
        <v>93</v>
      </c>
      <c r="F70" s="170">
        <f>INDEX('B1'!A:S,MATCH(A!B70&amp;"Total"&amp;A!C70&amp;A!D70,'B1'!S:S,0),MATCH("Total",'B1'!$A$6:$S$6,0))</f>
        <v>0</v>
      </c>
      <c r="G70" s="253" t="str">
        <f>IFERROR(F70/F69-1,"")</f>
        <v/>
      </c>
      <c r="H70" s="252"/>
      <c r="I70" s="252"/>
      <c r="J70" s="368"/>
      <c r="K70" s="56"/>
      <c r="L70" s="56"/>
    </row>
    <row r="71" spans="1:12" ht="15" customHeight="1" x14ac:dyDescent="0.25">
      <c r="A71" s="9"/>
      <c r="B71" s="245"/>
      <c r="C71" s="245"/>
      <c r="D71" s="245"/>
      <c r="E71" s="245"/>
      <c r="F71" s="243"/>
      <c r="G71" s="255"/>
      <c r="H71" s="252"/>
      <c r="I71" s="174"/>
      <c r="J71" s="368"/>
      <c r="K71" s="56"/>
      <c r="L71" s="56"/>
    </row>
    <row r="72" spans="1:12" ht="15" customHeight="1" x14ac:dyDescent="0.25">
      <c r="A72" s="239" t="s">
        <v>97</v>
      </c>
      <c r="B72" s="240">
        <v>2021</v>
      </c>
      <c r="C72" s="241" t="s">
        <v>92</v>
      </c>
      <c r="D72" s="241" t="s">
        <v>92</v>
      </c>
      <c r="E72" s="240" t="s">
        <v>93</v>
      </c>
      <c r="F72" s="242">
        <f>INDEX('B2'!A:S,MATCH(A!B72&amp;"Total"&amp;A!C72&amp;A!D72,'B2'!S:S,0),MATCH("Total",'B2'!$A$6:$S$6,0))</f>
        <v>0</v>
      </c>
      <c r="G72" s="251"/>
      <c r="H72" s="252"/>
      <c r="I72" s="252"/>
      <c r="J72" s="368"/>
      <c r="K72" s="56"/>
      <c r="L72" s="56"/>
    </row>
    <row r="73" spans="1:12" ht="15" customHeight="1" x14ac:dyDescent="0.25">
      <c r="A73" s="254" t="s">
        <v>97</v>
      </c>
      <c r="B73" s="84">
        <v>2022</v>
      </c>
      <c r="C73" s="86" t="s">
        <v>92</v>
      </c>
      <c r="D73" s="86" t="s">
        <v>92</v>
      </c>
      <c r="E73" s="84" t="s">
        <v>93</v>
      </c>
      <c r="F73" s="170">
        <f>INDEX('B2'!A:S,MATCH(A!B73&amp;"Total"&amp;A!C73&amp;A!D73,'B2'!S:S,0),MATCH("Total",'B2'!$A$6:$S$6,0))</f>
        <v>0</v>
      </c>
      <c r="G73" s="253" t="str">
        <f>IFERROR(F73/F72-1,"")</f>
        <v/>
      </c>
      <c r="H73" s="252"/>
      <c r="I73" s="252"/>
      <c r="J73" s="368"/>
      <c r="K73" s="56"/>
      <c r="L73" s="56"/>
    </row>
    <row r="74" spans="1:12" ht="15" customHeight="1" x14ac:dyDescent="0.25">
      <c r="A74" s="254" t="s">
        <v>97</v>
      </c>
      <c r="B74" s="84">
        <v>2023</v>
      </c>
      <c r="C74" s="86" t="s">
        <v>92</v>
      </c>
      <c r="D74" s="86" t="s">
        <v>92</v>
      </c>
      <c r="E74" s="84" t="s">
        <v>93</v>
      </c>
      <c r="F74" s="170">
        <f>INDEX('B2'!A:S,MATCH(A!B74&amp;"Total"&amp;A!C74&amp;A!D74,'B2'!S:S,0),MATCH("Total",'B2'!$A$6:$S$6,0))</f>
        <v>0</v>
      </c>
      <c r="G74" s="253" t="str">
        <f>IFERROR(F74/F73-1,"")</f>
        <v/>
      </c>
      <c r="H74" s="252"/>
      <c r="I74" s="252"/>
      <c r="J74" s="368"/>
      <c r="K74" s="56"/>
      <c r="L74" s="56"/>
    </row>
    <row r="75" spans="1:12" ht="15" customHeight="1" x14ac:dyDescent="0.25">
      <c r="A75" s="9"/>
      <c r="B75" s="14"/>
      <c r="C75" s="9"/>
      <c r="D75" s="9"/>
      <c r="E75" s="9"/>
      <c r="F75" s="256"/>
      <c r="G75" s="255"/>
      <c r="H75" s="174"/>
      <c r="I75" s="174"/>
      <c r="J75" s="368"/>
      <c r="K75" s="56"/>
      <c r="L75" s="56"/>
    </row>
    <row r="76" spans="1:12" s="368" customFormat="1" ht="15" customHeight="1" x14ac:dyDescent="0.25">
      <c r="A76" s="239" t="s">
        <v>80</v>
      </c>
      <c r="B76" s="240">
        <v>2021</v>
      </c>
      <c r="C76" s="257" t="s">
        <v>100</v>
      </c>
      <c r="D76" s="240" t="s">
        <v>92</v>
      </c>
      <c r="E76" s="240" t="s">
        <v>93</v>
      </c>
      <c r="F76" s="242">
        <f ca="1">F80+F84</f>
        <v>0</v>
      </c>
      <c r="G76" s="251"/>
      <c r="H76" s="252"/>
      <c r="I76" s="252"/>
      <c r="K76" s="56"/>
      <c r="L76" s="56"/>
    </row>
    <row r="77" spans="1:12" s="368" customFormat="1" ht="15" customHeight="1" x14ac:dyDescent="0.25">
      <c r="A77" s="239" t="s">
        <v>80</v>
      </c>
      <c r="B77" s="84">
        <v>2022</v>
      </c>
      <c r="C77" s="96" t="s">
        <v>100</v>
      </c>
      <c r="D77" s="84" t="s">
        <v>92</v>
      </c>
      <c r="E77" s="84" t="s">
        <v>93</v>
      </c>
      <c r="F77" s="242">
        <f t="shared" ref="F77:F78" ca="1" si="1">F81+F85</f>
        <v>0</v>
      </c>
      <c r="G77" s="253" t="str">
        <f ca="1">IFERROR(F77/F76-1,"")</f>
        <v/>
      </c>
      <c r="H77" s="252"/>
      <c r="I77" s="252"/>
      <c r="K77" s="56"/>
      <c r="L77" s="56"/>
    </row>
    <row r="78" spans="1:12" s="368" customFormat="1" ht="15" customHeight="1" x14ac:dyDescent="0.25">
      <c r="A78" s="239" t="s">
        <v>80</v>
      </c>
      <c r="B78" s="84">
        <v>2023</v>
      </c>
      <c r="C78" s="96" t="s">
        <v>100</v>
      </c>
      <c r="D78" s="84" t="s">
        <v>92</v>
      </c>
      <c r="E78" s="84" t="s">
        <v>93</v>
      </c>
      <c r="F78" s="242">
        <f t="shared" ca="1" si="1"/>
        <v>0</v>
      </c>
      <c r="G78" s="253" t="str">
        <f ca="1">IFERROR(F78/F77-1,"")</f>
        <v/>
      </c>
      <c r="H78" s="252"/>
      <c r="I78" s="252"/>
      <c r="K78" s="56"/>
      <c r="L78" s="56"/>
    </row>
    <row r="79" spans="1:12" ht="15" customHeight="1" x14ac:dyDescent="0.25">
      <c r="A79" s="9"/>
      <c r="B79" s="14"/>
      <c r="C79" s="9"/>
      <c r="D79" s="9"/>
      <c r="E79" s="9"/>
      <c r="F79" s="256"/>
      <c r="G79" s="255"/>
      <c r="H79" s="174"/>
      <c r="I79" s="174"/>
      <c r="J79" s="368"/>
      <c r="K79" s="56"/>
      <c r="L79" s="56"/>
    </row>
    <row r="80" spans="1:12" ht="15" hidden="1" customHeight="1" x14ac:dyDescent="0.25">
      <c r="A80" s="239" t="s">
        <v>91</v>
      </c>
      <c r="B80" s="240">
        <v>2021</v>
      </c>
      <c r="C80" s="257" t="s">
        <v>100</v>
      </c>
      <c r="D80" s="240" t="s">
        <v>92</v>
      </c>
      <c r="E80" s="240" t="s">
        <v>93</v>
      </c>
      <c r="F80" s="242">
        <f ca="1">INDEX('B1'!A:S,MATCH(A!B80&amp;"Total"&amp;A!C80&amp;A!D80,'B1'!S:S,0),MATCH("Total",'B1'!$A$6:$S$6,0))</f>
        <v>0</v>
      </c>
      <c r="G80" s="251"/>
      <c r="H80" s="252"/>
      <c r="I80" s="252"/>
      <c r="J80" s="368"/>
      <c r="K80" s="56"/>
      <c r="L80" s="56"/>
    </row>
    <row r="81" spans="1:12" ht="15" hidden="1" customHeight="1" x14ac:dyDescent="0.25">
      <c r="A81" s="239" t="s">
        <v>91</v>
      </c>
      <c r="B81" s="84">
        <v>2022</v>
      </c>
      <c r="C81" s="96" t="s">
        <v>100</v>
      </c>
      <c r="D81" s="84" t="s">
        <v>92</v>
      </c>
      <c r="E81" s="84" t="s">
        <v>93</v>
      </c>
      <c r="F81" s="242">
        <f ca="1">INDEX('B1'!A:S,MATCH(A!B81&amp;"Total"&amp;A!C81&amp;A!D81,'B1'!S:S,0),MATCH("Total",'B1'!$A$6:$S$6,0))</f>
        <v>0</v>
      </c>
      <c r="G81" s="253" t="str">
        <f ca="1">IFERROR(F81/F80-1,"")</f>
        <v/>
      </c>
      <c r="H81" s="252"/>
      <c r="I81" s="252"/>
      <c r="J81" s="368"/>
      <c r="K81" s="56"/>
      <c r="L81" s="56"/>
    </row>
    <row r="82" spans="1:12" ht="15" hidden="1" customHeight="1" x14ac:dyDescent="0.25">
      <c r="A82" s="239" t="s">
        <v>91</v>
      </c>
      <c r="B82" s="84">
        <v>2023</v>
      </c>
      <c r="C82" s="96" t="s">
        <v>100</v>
      </c>
      <c r="D82" s="84" t="s">
        <v>92</v>
      </c>
      <c r="E82" s="84" t="s">
        <v>93</v>
      </c>
      <c r="F82" s="242">
        <f ca="1">INDEX('B1'!A:S,MATCH(A!B82&amp;"Total"&amp;A!C82&amp;A!D82,'B1'!S:S,0),MATCH("Total",'B1'!$A$6:$S$6,0))</f>
        <v>0</v>
      </c>
      <c r="G82" s="253" t="str">
        <f ca="1">IFERROR(F82/F81-1,"")</f>
        <v/>
      </c>
      <c r="H82" s="252"/>
      <c r="I82" s="252"/>
      <c r="J82" s="368"/>
      <c r="K82" s="56"/>
      <c r="L82" s="56"/>
    </row>
    <row r="83" spans="1:12" ht="15" hidden="1" customHeight="1" x14ac:dyDescent="0.25">
      <c r="A83" s="9"/>
      <c r="B83" s="14"/>
      <c r="C83" s="9"/>
      <c r="D83" s="9"/>
      <c r="E83" s="9"/>
      <c r="F83" s="256"/>
      <c r="G83" s="255"/>
      <c r="H83" s="174"/>
      <c r="I83" s="174"/>
      <c r="J83" s="368"/>
      <c r="K83" s="56"/>
      <c r="L83" s="56"/>
    </row>
    <row r="84" spans="1:12" hidden="1" x14ac:dyDescent="0.25">
      <c r="A84" s="239" t="s">
        <v>97</v>
      </c>
      <c r="B84" s="240">
        <v>2021</v>
      </c>
      <c r="C84" s="257" t="s">
        <v>100</v>
      </c>
      <c r="D84" s="240" t="s">
        <v>92</v>
      </c>
      <c r="E84" s="240" t="s">
        <v>93</v>
      </c>
      <c r="F84" s="242">
        <f ca="1">INDEX('B2'!A:S,MATCH(A!B84&amp;"Total"&amp;A!C84&amp;A!D84,'B2'!S:S,0),MATCH("Total",'B2'!$A$6:$S$6,0))</f>
        <v>0</v>
      </c>
      <c r="G84" s="251"/>
      <c r="H84" s="252"/>
      <c r="I84" s="252"/>
      <c r="J84" s="368"/>
      <c r="K84" s="56"/>
      <c r="L84" s="56"/>
    </row>
    <row r="85" spans="1:12" hidden="1" x14ac:dyDescent="0.25">
      <c r="A85" s="254" t="s">
        <v>97</v>
      </c>
      <c r="B85" s="84">
        <v>2022</v>
      </c>
      <c r="C85" s="96" t="s">
        <v>100</v>
      </c>
      <c r="D85" s="84" t="s">
        <v>92</v>
      </c>
      <c r="E85" s="84" t="s">
        <v>93</v>
      </c>
      <c r="F85" s="170">
        <f ca="1">INDEX('B2'!A:S,MATCH(A!B85&amp;"Total"&amp;A!C85&amp;A!D85,'B2'!S:S,0),MATCH("Total",'B2'!$A$6:$S$6,0))</f>
        <v>0</v>
      </c>
      <c r="G85" s="253" t="str">
        <f ca="1">IFERROR(F85/F84-1,"")</f>
        <v/>
      </c>
      <c r="H85" s="252"/>
      <c r="I85" s="252"/>
      <c r="J85" s="368"/>
      <c r="K85" s="56"/>
      <c r="L85" s="56"/>
    </row>
    <row r="86" spans="1:12" hidden="1" x14ac:dyDescent="0.25">
      <c r="A86" s="254" t="s">
        <v>97</v>
      </c>
      <c r="B86" s="84">
        <v>2023</v>
      </c>
      <c r="C86" s="96" t="s">
        <v>100</v>
      </c>
      <c r="D86" s="84" t="s">
        <v>92</v>
      </c>
      <c r="E86" s="84" t="s">
        <v>93</v>
      </c>
      <c r="F86" s="170">
        <f ca="1">INDEX('B2'!A:S,MATCH(A!B86&amp;"Total"&amp;A!C86&amp;A!D86,'B2'!S:S,0),MATCH("Total",'B2'!$A$6:$S$6,0))</f>
        <v>0</v>
      </c>
      <c r="G86" s="253" t="str">
        <f ca="1">IFERROR(F86/F85-1,"")</f>
        <v/>
      </c>
      <c r="H86" s="252"/>
      <c r="I86" s="252"/>
      <c r="J86" s="368"/>
      <c r="K86" s="56"/>
      <c r="L86" s="56"/>
    </row>
    <row r="87" spans="1:12" s="368" customFormat="1" ht="15" hidden="1" customHeight="1" x14ac:dyDescent="0.25">
      <c r="A87" s="9"/>
      <c r="B87" s="14"/>
      <c r="C87" s="9"/>
      <c r="D87" s="9"/>
      <c r="E87" s="9"/>
      <c r="F87" s="243"/>
      <c r="G87" s="255"/>
      <c r="H87" s="174"/>
      <c r="I87" s="174"/>
      <c r="K87" s="56"/>
      <c r="L87" s="56"/>
    </row>
    <row r="88" spans="1:12" s="368" customFormat="1" ht="15" customHeight="1" x14ac:dyDescent="0.25">
      <c r="A88" s="239" t="s">
        <v>80</v>
      </c>
      <c r="B88" s="240">
        <v>2021</v>
      </c>
      <c r="C88" s="257" t="s">
        <v>101</v>
      </c>
      <c r="D88" s="240" t="s">
        <v>92</v>
      </c>
      <c r="E88" s="240" t="s">
        <v>93</v>
      </c>
      <c r="F88" s="242">
        <f ca="1">F92+F96</f>
        <v>0</v>
      </c>
      <c r="G88" s="251"/>
      <c r="H88" s="252"/>
      <c r="I88" s="252"/>
      <c r="K88" s="56"/>
      <c r="L88" s="56"/>
    </row>
    <row r="89" spans="1:12" s="368" customFormat="1" ht="15" customHeight="1" x14ac:dyDescent="0.25">
      <c r="A89" s="239" t="s">
        <v>80</v>
      </c>
      <c r="B89" s="84">
        <v>2022</v>
      </c>
      <c r="C89" s="257" t="s">
        <v>101</v>
      </c>
      <c r="D89" s="84" t="s">
        <v>92</v>
      </c>
      <c r="E89" s="84" t="s">
        <v>93</v>
      </c>
      <c r="F89" s="242">
        <f t="shared" ref="F89:F90" ca="1" si="2">F93+F97</f>
        <v>0</v>
      </c>
      <c r="G89" s="253" t="str">
        <f ca="1">IFERROR(F89/F88-1,"")</f>
        <v/>
      </c>
      <c r="H89" s="252"/>
      <c r="I89" s="252"/>
      <c r="K89" s="56"/>
      <c r="L89" s="56"/>
    </row>
    <row r="90" spans="1:12" s="368" customFormat="1" ht="15" customHeight="1" x14ac:dyDescent="0.25">
      <c r="A90" s="239" t="s">
        <v>80</v>
      </c>
      <c r="B90" s="84">
        <v>2023</v>
      </c>
      <c r="C90" s="257" t="s">
        <v>101</v>
      </c>
      <c r="D90" s="84" t="s">
        <v>92</v>
      </c>
      <c r="E90" s="84" t="s">
        <v>93</v>
      </c>
      <c r="F90" s="242">
        <f t="shared" ca="1" si="2"/>
        <v>0</v>
      </c>
      <c r="G90" s="253" t="str">
        <f ca="1">IFERROR(F90/F89-1,"")</f>
        <v/>
      </c>
      <c r="H90" s="252"/>
      <c r="I90" s="252"/>
      <c r="K90" s="56"/>
      <c r="L90" s="56"/>
    </row>
    <row r="91" spans="1:12" s="368" customFormat="1" ht="15" customHeight="1" x14ac:dyDescent="0.25">
      <c r="A91" s="9"/>
      <c r="B91" s="14"/>
      <c r="C91" s="9"/>
      <c r="D91" s="9"/>
      <c r="E91" s="9"/>
      <c r="F91" s="243"/>
      <c r="G91" s="255"/>
      <c r="H91" s="174"/>
      <c r="I91" s="174"/>
      <c r="K91" s="56"/>
      <c r="L91" s="56"/>
    </row>
    <row r="92" spans="1:12" ht="15" hidden="1" customHeight="1" x14ac:dyDescent="0.25">
      <c r="A92" s="239" t="s">
        <v>91</v>
      </c>
      <c r="B92" s="240">
        <v>2021</v>
      </c>
      <c r="C92" s="257" t="s">
        <v>101</v>
      </c>
      <c r="D92" s="240" t="s">
        <v>92</v>
      </c>
      <c r="E92" s="240" t="s">
        <v>93</v>
      </c>
      <c r="F92" s="242">
        <f ca="1">INDEX('B1'!A:S,MATCH(A!B92&amp;"Total"&amp;A!C92&amp;A!D92,'B1'!S:S,0),MATCH("Total",'B1'!$A$6:$S$6,0))</f>
        <v>0</v>
      </c>
      <c r="G92" s="251"/>
      <c r="H92" s="252"/>
      <c r="I92" s="252"/>
      <c r="J92" s="368"/>
      <c r="K92" s="56"/>
      <c r="L92" s="56"/>
    </row>
    <row r="93" spans="1:12" ht="15" hidden="1" customHeight="1" x14ac:dyDescent="0.25">
      <c r="A93" s="239" t="s">
        <v>91</v>
      </c>
      <c r="B93" s="84">
        <v>2022</v>
      </c>
      <c r="C93" s="96" t="s">
        <v>101</v>
      </c>
      <c r="D93" s="84" t="s">
        <v>92</v>
      </c>
      <c r="E93" s="84" t="s">
        <v>93</v>
      </c>
      <c r="F93" s="242">
        <f ca="1">INDEX('B1'!A:S,MATCH(A!B93&amp;"Total"&amp;A!C93&amp;A!D93,'B1'!S:S,0),MATCH("Total",'B1'!$A$6:$S$6,0))</f>
        <v>0</v>
      </c>
      <c r="G93" s="253" t="str">
        <f ca="1">IFERROR(F93/F92-1,"")</f>
        <v/>
      </c>
      <c r="H93" s="252"/>
      <c r="I93" s="252"/>
      <c r="J93" s="368"/>
      <c r="K93" s="56"/>
      <c r="L93" s="56"/>
    </row>
    <row r="94" spans="1:12" ht="15" hidden="1" customHeight="1" x14ac:dyDescent="0.25">
      <c r="A94" s="239" t="s">
        <v>91</v>
      </c>
      <c r="B94" s="84">
        <v>2023</v>
      </c>
      <c r="C94" s="96" t="s">
        <v>101</v>
      </c>
      <c r="D94" s="84" t="s">
        <v>92</v>
      </c>
      <c r="E94" s="84" t="s">
        <v>93</v>
      </c>
      <c r="F94" s="242">
        <f ca="1">INDEX('B1'!A:S,MATCH(A!B94&amp;"Total"&amp;A!C94&amp;A!D94,'B1'!S:S,0),MATCH("Total",'B1'!$A$6:$S$6,0))</f>
        <v>0</v>
      </c>
      <c r="G94" s="253" t="str">
        <f ca="1">IFERROR(F94/F93-1,"")</f>
        <v/>
      </c>
      <c r="H94" s="252"/>
      <c r="I94" s="252"/>
      <c r="J94" s="368"/>
      <c r="K94" s="56"/>
      <c r="L94" s="56"/>
    </row>
    <row r="95" spans="1:12" s="368" customFormat="1" ht="15" hidden="1" customHeight="1" x14ac:dyDescent="0.25">
      <c r="A95" s="9"/>
      <c r="B95" s="14"/>
      <c r="C95" s="9"/>
      <c r="D95" s="9"/>
      <c r="E95" s="9"/>
      <c r="F95" s="243"/>
      <c r="G95" s="255"/>
      <c r="H95" s="174"/>
      <c r="I95" s="174"/>
      <c r="K95" s="56"/>
      <c r="L95" s="56"/>
    </row>
    <row r="96" spans="1:12" ht="15" hidden="1" customHeight="1" x14ac:dyDescent="0.25">
      <c r="A96" s="239" t="s">
        <v>97</v>
      </c>
      <c r="B96" s="240">
        <v>2021</v>
      </c>
      <c r="C96" s="257" t="s">
        <v>101</v>
      </c>
      <c r="D96" s="240" t="s">
        <v>92</v>
      </c>
      <c r="E96" s="240" t="s">
        <v>93</v>
      </c>
      <c r="F96" s="242">
        <f ca="1">INDEX('B2'!A:S,MATCH(A!B96&amp;"Total"&amp;A!C96&amp;A!D96,'B2'!S:S,0),MATCH("Total",'B2'!$A$6:$S$6,0))</f>
        <v>0</v>
      </c>
      <c r="G96" s="251"/>
      <c r="H96" s="252"/>
      <c r="I96" s="252"/>
      <c r="J96" s="368"/>
      <c r="K96" s="56"/>
      <c r="L96" s="56"/>
    </row>
    <row r="97" spans="1:12" ht="15" hidden="1" customHeight="1" x14ac:dyDescent="0.25">
      <c r="A97" s="254" t="s">
        <v>97</v>
      </c>
      <c r="B97" s="84">
        <v>2022</v>
      </c>
      <c r="C97" s="96" t="s">
        <v>101</v>
      </c>
      <c r="D97" s="84" t="s">
        <v>92</v>
      </c>
      <c r="E97" s="84" t="s">
        <v>93</v>
      </c>
      <c r="F97" s="170">
        <f ca="1">INDEX('B2'!A:S,MATCH(A!B97&amp;"Total"&amp;A!C97&amp;A!D97,'B2'!S:S,0),MATCH("Total",'B2'!$A$6:$S$6,0))</f>
        <v>0</v>
      </c>
      <c r="G97" s="253" t="str">
        <f ca="1">IFERROR(F97/F96-1,"")</f>
        <v/>
      </c>
      <c r="H97" s="252"/>
      <c r="I97" s="252"/>
      <c r="J97" s="368"/>
      <c r="K97" s="56"/>
      <c r="L97" s="56"/>
    </row>
    <row r="98" spans="1:12" ht="15" hidden="1" customHeight="1" x14ac:dyDescent="0.25">
      <c r="A98" s="254" t="s">
        <v>97</v>
      </c>
      <c r="B98" s="84">
        <v>2023</v>
      </c>
      <c r="C98" s="96" t="s">
        <v>101</v>
      </c>
      <c r="D98" s="84" t="s">
        <v>92</v>
      </c>
      <c r="E98" s="84" t="s">
        <v>93</v>
      </c>
      <c r="F98" s="170">
        <f ca="1">INDEX('B2'!A:S,MATCH(A!B98&amp;"Total"&amp;A!C98&amp;A!D98,'B2'!S:S,0),MATCH("Total",'B2'!$A$6:$S$6,0))</f>
        <v>0</v>
      </c>
      <c r="G98" s="253" t="str">
        <f ca="1">IFERROR(F98/F97-1,"")</f>
        <v/>
      </c>
      <c r="H98" s="252"/>
      <c r="I98" s="252"/>
      <c r="J98" s="368"/>
      <c r="K98" s="56"/>
      <c r="L98" s="56"/>
    </row>
    <row r="99" spans="1:12" s="368" customFormat="1" ht="15" hidden="1" customHeight="1" x14ac:dyDescent="0.25">
      <c r="A99" s="9"/>
      <c r="B99" s="14"/>
      <c r="C99" s="9"/>
      <c r="D99" s="9"/>
      <c r="E99" s="9"/>
      <c r="F99" s="243"/>
      <c r="G99" s="255"/>
      <c r="H99" s="174"/>
      <c r="I99" s="174"/>
      <c r="K99" s="56"/>
      <c r="L99" s="56"/>
    </row>
    <row r="100" spans="1:12" s="368" customFormat="1" ht="15" customHeight="1" x14ac:dyDescent="0.25">
      <c r="A100" s="239" t="s">
        <v>80</v>
      </c>
      <c r="B100" s="240">
        <v>2021</v>
      </c>
      <c r="C100" s="257" t="s">
        <v>102</v>
      </c>
      <c r="D100" s="240" t="s">
        <v>92</v>
      </c>
      <c r="E100" s="240" t="s">
        <v>93</v>
      </c>
      <c r="F100" s="242">
        <f ca="1">F104+F108</f>
        <v>0</v>
      </c>
      <c r="G100" s="251"/>
      <c r="H100" s="252"/>
      <c r="I100" s="252"/>
      <c r="K100" s="56"/>
      <c r="L100" s="56"/>
    </row>
    <row r="101" spans="1:12" s="368" customFormat="1" ht="15" customHeight="1" x14ac:dyDescent="0.25">
      <c r="A101" s="239" t="s">
        <v>80</v>
      </c>
      <c r="B101" s="84">
        <v>2022</v>
      </c>
      <c r="C101" s="96" t="s">
        <v>102</v>
      </c>
      <c r="D101" s="84" t="s">
        <v>92</v>
      </c>
      <c r="E101" s="84" t="s">
        <v>93</v>
      </c>
      <c r="F101" s="242">
        <f t="shared" ref="F101:F102" ca="1" si="3">F105+F109</f>
        <v>0</v>
      </c>
      <c r="G101" s="253" t="str">
        <f ca="1">IFERROR(F101/F100-1,"")</f>
        <v/>
      </c>
      <c r="H101" s="252"/>
      <c r="I101" s="252"/>
      <c r="K101" s="56"/>
      <c r="L101" s="56"/>
    </row>
    <row r="102" spans="1:12" s="368" customFormat="1" ht="15" customHeight="1" x14ac:dyDescent="0.25">
      <c r="A102" s="239" t="s">
        <v>80</v>
      </c>
      <c r="B102" s="84">
        <v>2023</v>
      </c>
      <c r="C102" s="96" t="s">
        <v>102</v>
      </c>
      <c r="D102" s="84" t="s">
        <v>92</v>
      </c>
      <c r="E102" s="84" t="s">
        <v>93</v>
      </c>
      <c r="F102" s="242">
        <f t="shared" ca="1" si="3"/>
        <v>0</v>
      </c>
      <c r="G102" s="253" t="str">
        <f ca="1">IFERROR(F102/F101-1,"")</f>
        <v/>
      </c>
      <c r="H102" s="252"/>
      <c r="I102" s="252"/>
      <c r="K102" s="56"/>
      <c r="L102" s="56"/>
    </row>
    <row r="103" spans="1:12" s="368" customFormat="1" ht="15" customHeight="1" x14ac:dyDescent="0.25">
      <c r="A103" s="9"/>
      <c r="B103" s="14"/>
      <c r="C103" s="9"/>
      <c r="D103" s="9"/>
      <c r="E103" s="9"/>
      <c r="F103" s="243"/>
      <c r="G103" s="255"/>
      <c r="H103" s="174"/>
      <c r="I103" s="174"/>
      <c r="K103" s="56"/>
      <c r="L103" s="56"/>
    </row>
    <row r="104" spans="1:12" ht="15" hidden="1" customHeight="1" x14ac:dyDescent="0.25">
      <c r="A104" s="239" t="s">
        <v>91</v>
      </c>
      <c r="B104" s="240">
        <v>2021</v>
      </c>
      <c r="C104" s="257" t="s">
        <v>102</v>
      </c>
      <c r="D104" s="240" t="s">
        <v>92</v>
      </c>
      <c r="E104" s="240" t="s">
        <v>93</v>
      </c>
      <c r="F104" s="242">
        <f ca="1">INDEX('B1'!A:S,MATCH(A!B104&amp;"Total"&amp;A!C104&amp;A!D104,'B1'!S:S,0),MATCH("Total",'B1'!$A$6:$S$6,0))</f>
        <v>0</v>
      </c>
      <c r="G104" s="251"/>
      <c r="H104" s="252"/>
      <c r="I104" s="252"/>
      <c r="J104" s="368"/>
      <c r="K104" s="56"/>
      <c r="L104" s="56"/>
    </row>
    <row r="105" spans="1:12" ht="15" hidden="1" customHeight="1" x14ac:dyDescent="0.25">
      <c r="A105" s="239" t="s">
        <v>91</v>
      </c>
      <c r="B105" s="84">
        <v>2022</v>
      </c>
      <c r="C105" s="96" t="s">
        <v>102</v>
      </c>
      <c r="D105" s="84" t="s">
        <v>92</v>
      </c>
      <c r="E105" s="84" t="s">
        <v>93</v>
      </c>
      <c r="F105" s="242">
        <f ca="1">INDEX('B1'!A:S,MATCH(A!B105&amp;"Total"&amp;A!C105&amp;A!D105,'B1'!S:S,0),MATCH("Total",'B1'!$A$6:$S$6,0))</f>
        <v>0</v>
      </c>
      <c r="G105" s="253" t="str">
        <f ca="1">IFERROR(F105/F104-1,"")</f>
        <v/>
      </c>
      <c r="H105" s="252"/>
      <c r="I105" s="252"/>
      <c r="J105" s="368"/>
      <c r="K105" s="56"/>
      <c r="L105" s="56"/>
    </row>
    <row r="106" spans="1:12" ht="15" hidden="1" customHeight="1" x14ac:dyDescent="0.25">
      <c r="A106" s="239" t="s">
        <v>91</v>
      </c>
      <c r="B106" s="84">
        <v>2023</v>
      </c>
      <c r="C106" s="96" t="s">
        <v>102</v>
      </c>
      <c r="D106" s="84" t="s">
        <v>92</v>
      </c>
      <c r="E106" s="84" t="s">
        <v>93</v>
      </c>
      <c r="F106" s="242">
        <f ca="1">INDEX('B1'!A:S,MATCH(A!B106&amp;"Total"&amp;A!C106&amp;A!D106,'B1'!S:S,0),MATCH("Total",'B1'!$A$6:$S$6,0))</f>
        <v>0</v>
      </c>
      <c r="G106" s="253" t="str">
        <f ca="1">IFERROR(F106/F105-1,"")</f>
        <v/>
      </c>
      <c r="H106" s="252"/>
      <c r="I106" s="252"/>
      <c r="J106" s="368"/>
      <c r="K106" s="56"/>
      <c r="L106" s="56"/>
    </row>
    <row r="107" spans="1:12" s="368" customFormat="1" ht="15" hidden="1" customHeight="1" x14ac:dyDescent="0.25">
      <c r="A107" s="9"/>
      <c r="B107" s="14"/>
      <c r="C107" s="9"/>
      <c r="D107" s="9"/>
      <c r="E107" s="9"/>
      <c r="F107" s="243"/>
      <c r="G107" s="255"/>
      <c r="H107" s="174"/>
      <c r="I107" s="174"/>
      <c r="K107" s="56"/>
      <c r="L107" s="56"/>
    </row>
    <row r="108" spans="1:12" ht="15" hidden="1" customHeight="1" x14ac:dyDescent="0.25">
      <c r="A108" s="239" t="s">
        <v>97</v>
      </c>
      <c r="B108" s="240">
        <v>2021</v>
      </c>
      <c r="C108" s="257" t="s">
        <v>102</v>
      </c>
      <c r="D108" s="240" t="s">
        <v>92</v>
      </c>
      <c r="E108" s="240" t="s">
        <v>93</v>
      </c>
      <c r="F108" s="242">
        <f ca="1">INDEX('B2'!A:S,MATCH(A!B108&amp;"Total"&amp;A!C108&amp;A!D108,'B2'!S:S,0),MATCH("Total",'B2'!$A$6:$S$6,0))</f>
        <v>0</v>
      </c>
      <c r="G108" s="251"/>
      <c r="H108" s="252"/>
      <c r="I108" s="252"/>
      <c r="J108" s="368"/>
      <c r="K108" s="56"/>
      <c r="L108" s="56"/>
    </row>
    <row r="109" spans="1:12" ht="15" hidden="1" customHeight="1" x14ac:dyDescent="0.25">
      <c r="A109" s="254" t="s">
        <v>97</v>
      </c>
      <c r="B109" s="84">
        <v>2022</v>
      </c>
      <c r="C109" s="96" t="s">
        <v>102</v>
      </c>
      <c r="D109" s="84" t="s">
        <v>92</v>
      </c>
      <c r="E109" s="84" t="s">
        <v>93</v>
      </c>
      <c r="F109" s="170">
        <f ca="1">INDEX('B2'!A:S,MATCH(A!B109&amp;"Total"&amp;A!C109&amp;A!D109,'B2'!S:S,0),MATCH("Total",'B2'!$A$6:$S$6,0))</f>
        <v>0</v>
      </c>
      <c r="G109" s="253" t="str">
        <f ca="1">IFERROR(F109/F108-1,"")</f>
        <v/>
      </c>
      <c r="H109" s="252"/>
      <c r="I109" s="252"/>
      <c r="J109" s="368"/>
      <c r="K109" s="56"/>
      <c r="L109" s="56"/>
    </row>
    <row r="110" spans="1:12" ht="15" hidden="1" customHeight="1" x14ac:dyDescent="0.25">
      <c r="A110" s="254" t="s">
        <v>97</v>
      </c>
      <c r="B110" s="84">
        <v>2023</v>
      </c>
      <c r="C110" s="96" t="s">
        <v>102</v>
      </c>
      <c r="D110" s="84" t="s">
        <v>92</v>
      </c>
      <c r="E110" s="84" t="s">
        <v>93</v>
      </c>
      <c r="F110" s="170">
        <f ca="1">INDEX('B2'!A:S,MATCH(A!B110&amp;"Total"&amp;A!C110&amp;A!D110,'B2'!S:S,0),MATCH("Total",'B2'!$A$6:$S$6,0))</f>
        <v>0</v>
      </c>
      <c r="G110" s="253" t="str">
        <f ca="1">IFERROR(F110/F109-1,"")</f>
        <v/>
      </c>
      <c r="H110" s="252"/>
      <c r="I110" s="252"/>
      <c r="J110" s="368"/>
      <c r="K110" s="56"/>
      <c r="L110" s="56"/>
    </row>
    <row r="111" spans="1:12" s="368" customFormat="1" ht="15" hidden="1" customHeight="1" x14ac:dyDescent="0.25">
      <c r="A111" s="9"/>
      <c r="B111" s="14"/>
      <c r="C111" s="9"/>
      <c r="D111" s="9"/>
      <c r="E111" s="9"/>
      <c r="F111" s="243"/>
      <c r="G111" s="255"/>
      <c r="H111" s="174"/>
      <c r="I111" s="174"/>
      <c r="K111" s="56"/>
      <c r="L111" s="56"/>
    </row>
    <row r="112" spans="1:12" s="368" customFormat="1" ht="15" customHeight="1" x14ac:dyDescent="0.25">
      <c r="A112" s="239" t="s">
        <v>80</v>
      </c>
      <c r="B112" s="240">
        <v>2021</v>
      </c>
      <c r="C112" s="257" t="s">
        <v>103</v>
      </c>
      <c r="D112" s="240" t="s">
        <v>92</v>
      </c>
      <c r="E112" s="240" t="s">
        <v>93</v>
      </c>
      <c r="F112" s="242">
        <f ca="1">F116+F120</f>
        <v>0</v>
      </c>
      <c r="G112" s="251"/>
      <c r="H112" s="252"/>
      <c r="I112" s="252"/>
      <c r="K112" s="56"/>
      <c r="L112" s="56"/>
    </row>
    <row r="113" spans="1:12" s="368" customFormat="1" ht="15" customHeight="1" x14ac:dyDescent="0.25">
      <c r="A113" s="239" t="s">
        <v>80</v>
      </c>
      <c r="B113" s="84">
        <v>2022</v>
      </c>
      <c r="C113" s="96" t="s">
        <v>103</v>
      </c>
      <c r="D113" s="84" t="s">
        <v>92</v>
      </c>
      <c r="E113" s="84" t="s">
        <v>93</v>
      </c>
      <c r="F113" s="242">
        <f t="shared" ref="F113:F114" ca="1" si="4">F117+F121</f>
        <v>0</v>
      </c>
      <c r="G113" s="253" t="str">
        <f ca="1">IFERROR(F113/F112-1,"")</f>
        <v/>
      </c>
      <c r="H113" s="252"/>
      <c r="I113" s="252"/>
      <c r="K113" s="56"/>
      <c r="L113" s="56"/>
    </row>
    <row r="114" spans="1:12" s="368" customFormat="1" ht="15" customHeight="1" x14ac:dyDescent="0.25">
      <c r="A114" s="239" t="s">
        <v>80</v>
      </c>
      <c r="B114" s="84">
        <v>2023</v>
      </c>
      <c r="C114" s="96" t="s">
        <v>103</v>
      </c>
      <c r="D114" s="84" t="s">
        <v>92</v>
      </c>
      <c r="E114" s="84" t="s">
        <v>93</v>
      </c>
      <c r="F114" s="242">
        <f t="shared" ca="1" si="4"/>
        <v>0</v>
      </c>
      <c r="G114" s="253" t="str">
        <f ca="1">IFERROR(F114/F113-1,"")</f>
        <v/>
      </c>
      <c r="H114" s="252"/>
      <c r="I114" s="252"/>
      <c r="K114" s="56"/>
      <c r="L114" s="56"/>
    </row>
    <row r="115" spans="1:12" s="368" customFormat="1" ht="15" customHeight="1" x14ac:dyDescent="0.25">
      <c r="A115" s="9"/>
      <c r="B115" s="14"/>
      <c r="C115" s="9"/>
      <c r="D115" s="9"/>
      <c r="E115" s="9"/>
      <c r="F115" s="243"/>
      <c r="G115" s="255"/>
      <c r="H115" s="174"/>
      <c r="I115" s="174"/>
      <c r="K115" s="56"/>
      <c r="L115" s="56"/>
    </row>
    <row r="116" spans="1:12" ht="15" hidden="1" customHeight="1" x14ac:dyDescent="0.25">
      <c r="A116" s="239" t="s">
        <v>91</v>
      </c>
      <c r="B116" s="240">
        <v>2021</v>
      </c>
      <c r="C116" s="257" t="s">
        <v>103</v>
      </c>
      <c r="D116" s="240" t="s">
        <v>92</v>
      </c>
      <c r="E116" s="240" t="s">
        <v>93</v>
      </c>
      <c r="F116" s="242">
        <f ca="1">INDEX('B1'!A:S,MATCH(A!B116&amp;"Total"&amp;A!C116&amp;A!D116,'B1'!S:S,0),MATCH("Total",'B1'!$A$6:$S$6,0))</f>
        <v>0</v>
      </c>
      <c r="G116" s="251"/>
      <c r="H116" s="252"/>
      <c r="I116" s="252"/>
      <c r="J116" s="368"/>
      <c r="K116" s="56"/>
      <c r="L116" s="56"/>
    </row>
    <row r="117" spans="1:12" ht="15" hidden="1" customHeight="1" x14ac:dyDescent="0.25">
      <c r="A117" s="239" t="s">
        <v>91</v>
      </c>
      <c r="B117" s="84">
        <v>2022</v>
      </c>
      <c r="C117" s="96" t="s">
        <v>103</v>
      </c>
      <c r="D117" s="84" t="s">
        <v>92</v>
      </c>
      <c r="E117" s="84" t="s">
        <v>93</v>
      </c>
      <c r="F117" s="242">
        <f ca="1">INDEX('B1'!A:S,MATCH(A!B117&amp;"Total"&amp;A!C117&amp;A!D117,'B1'!S:S,0),MATCH("Total",'B1'!$A$6:$S$6,0))</f>
        <v>0</v>
      </c>
      <c r="G117" s="253" t="str">
        <f ca="1">IFERROR(F117/F116-1,"")</f>
        <v/>
      </c>
      <c r="H117" s="252"/>
      <c r="I117" s="252"/>
      <c r="J117" s="368"/>
      <c r="K117" s="56"/>
      <c r="L117" s="56"/>
    </row>
    <row r="118" spans="1:12" ht="15" hidden="1" customHeight="1" x14ac:dyDescent="0.25">
      <c r="A118" s="239" t="s">
        <v>91</v>
      </c>
      <c r="B118" s="84">
        <v>2023</v>
      </c>
      <c r="C118" s="96" t="s">
        <v>103</v>
      </c>
      <c r="D118" s="84" t="s">
        <v>92</v>
      </c>
      <c r="E118" s="84" t="s">
        <v>93</v>
      </c>
      <c r="F118" s="242">
        <f ca="1">INDEX('B1'!A:S,MATCH(A!B118&amp;"Total"&amp;A!C118&amp;A!D118,'B1'!S:S,0),MATCH("Total",'B1'!$A$6:$S$6,0))</f>
        <v>0</v>
      </c>
      <c r="G118" s="253" t="str">
        <f ca="1">IFERROR(F118/F117-1,"")</f>
        <v/>
      </c>
      <c r="H118" s="252"/>
      <c r="I118" s="252"/>
      <c r="J118" s="368"/>
      <c r="K118" s="56"/>
      <c r="L118" s="56"/>
    </row>
    <row r="119" spans="1:12" s="368" customFormat="1" ht="15" hidden="1" customHeight="1" x14ac:dyDescent="0.25">
      <c r="A119" s="9"/>
      <c r="B119" s="14"/>
      <c r="C119" s="9"/>
      <c r="D119" s="9"/>
      <c r="E119" s="9"/>
      <c r="F119" s="243"/>
      <c r="G119" s="255"/>
      <c r="H119" s="174"/>
      <c r="I119" s="174"/>
      <c r="K119" s="56"/>
      <c r="L119" s="56"/>
    </row>
    <row r="120" spans="1:12" ht="15" hidden="1" customHeight="1" x14ac:dyDescent="0.25">
      <c r="A120" s="239" t="s">
        <v>97</v>
      </c>
      <c r="B120" s="240">
        <v>2021</v>
      </c>
      <c r="C120" s="257" t="s">
        <v>103</v>
      </c>
      <c r="D120" s="240" t="s">
        <v>92</v>
      </c>
      <c r="E120" s="240" t="s">
        <v>93</v>
      </c>
      <c r="F120" s="242">
        <f ca="1">INDEX('B2'!A:S,MATCH(A!B120&amp;"Total"&amp;A!C120&amp;A!D120,'B2'!S:S,0),MATCH("Total",'B2'!$A$6:$S$6,0))</f>
        <v>0</v>
      </c>
      <c r="G120" s="251"/>
      <c r="H120" s="252"/>
      <c r="I120" s="252"/>
      <c r="J120" s="368"/>
      <c r="K120" s="56"/>
      <c r="L120" s="56"/>
    </row>
    <row r="121" spans="1:12" ht="15" hidden="1" customHeight="1" x14ac:dyDescent="0.25">
      <c r="A121" s="254" t="s">
        <v>97</v>
      </c>
      <c r="B121" s="84">
        <v>2022</v>
      </c>
      <c r="C121" s="96" t="s">
        <v>103</v>
      </c>
      <c r="D121" s="84" t="s">
        <v>92</v>
      </c>
      <c r="E121" s="84" t="s">
        <v>93</v>
      </c>
      <c r="F121" s="170">
        <f ca="1">INDEX('B2'!A:S,MATCH(A!B121&amp;"Total"&amp;A!C121&amp;A!D121,'B2'!S:S,0),MATCH("Total",'B2'!$A$6:$S$6,0))</f>
        <v>0</v>
      </c>
      <c r="G121" s="253" t="str">
        <f ca="1">IFERROR(F121/F120-1,"")</f>
        <v/>
      </c>
      <c r="H121" s="252"/>
      <c r="I121" s="252"/>
      <c r="J121" s="368"/>
      <c r="K121" s="56"/>
      <c r="L121" s="56"/>
    </row>
    <row r="122" spans="1:12" ht="15" hidden="1" customHeight="1" x14ac:dyDescent="0.25">
      <c r="A122" s="254" t="s">
        <v>97</v>
      </c>
      <c r="B122" s="84">
        <v>2023</v>
      </c>
      <c r="C122" s="96" t="s">
        <v>103</v>
      </c>
      <c r="D122" s="84" t="s">
        <v>92</v>
      </c>
      <c r="E122" s="84" t="s">
        <v>93</v>
      </c>
      <c r="F122" s="170">
        <f ca="1">INDEX('B2'!A:S,MATCH(A!B122&amp;"Total"&amp;A!C122&amp;A!D122,'B2'!S:S,0),MATCH("Total",'B2'!$A$6:$S$6,0))</f>
        <v>0</v>
      </c>
      <c r="G122" s="253" t="str">
        <f ca="1">IFERROR(F122/F121-1,"")</f>
        <v/>
      </c>
      <c r="H122" s="252"/>
      <c r="I122" s="252"/>
      <c r="J122" s="368"/>
      <c r="K122" s="56"/>
      <c r="L122" s="56"/>
    </row>
    <row r="123" spans="1:12" s="368" customFormat="1" ht="15" hidden="1" customHeight="1" x14ac:dyDescent="0.25">
      <c r="A123" s="9"/>
      <c r="B123" s="14"/>
      <c r="C123" s="9"/>
      <c r="D123" s="9"/>
      <c r="E123" s="9"/>
      <c r="F123" s="243"/>
      <c r="G123" s="255"/>
      <c r="H123" s="174"/>
      <c r="I123" s="174"/>
      <c r="K123" s="56"/>
      <c r="L123" s="56"/>
    </row>
    <row r="124" spans="1:12" s="368" customFormat="1" ht="15" customHeight="1" x14ac:dyDescent="0.25">
      <c r="A124" s="239" t="s">
        <v>80</v>
      </c>
      <c r="B124" s="240">
        <v>2021</v>
      </c>
      <c r="C124" s="240" t="s">
        <v>92</v>
      </c>
      <c r="D124" s="258" t="s">
        <v>104</v>
      </c>
      <c r="E124" s="240" t="s">
        <v>93</v>
      </c>
      <c r="F124" s="242">
        <f>F128+F132</f>
        <v>0</v>
      </c>
      <c r="G124" s="251"/>
      <c r="H124" s="252"/>
      <c r="I124" s="252"/>
      <c r="J124" s="157"/>
      <c r="K124" s="56"/>
      <c r="L124" s="56"/>
    </row>
    <row r="125" spans="1:12" s="368" customFormat="1" ht="15" customHeight="1" x14ac:dyDescent="0.25">
      <c r="A125" s="239" t="s">
        <v>80</v>
      </c>
      <c r="B125" s="84">
        <v>2022</v>
      </c>
      <c r="C125" s="84" t="s">
        <v>92</v>
      </c>
      <c r="D125" s="108" t="s">
        <v>104</v>
      </c>
      <c r="E125" s="84" t="s">
        <v>93</v>
      </c>
      <c r="F125" s="242">
        <f t="shared" ref="F125:F126" si="5">F129+F133</f>
        <v>0</v>
      </c>
      <c r="G125" s="253" t="str">
        <f>IFERROR(F125/F124-1,"")</f>
        <v/>
      </c>
      <c r="H125" s="252"/>
      <c r="I125" s="252"/>
      <c r="J125" s="157"/>
      <c r="K125" s="56"/>
      <c r="L125" s="56"/>
    </row>
    <row r="126" spans="1:12" s="368" customFormat="1" ht="15" customHeight="1" x14ac:dyDescent="0.25">
      <c r="A126" s="239" t="s">
        <v>80</v>
      </c>
      <c r="B126" s="84">
        <v>2023</v>
      </c>
      <c r="C126" s="84" t="s">
        <v>92</v>
      </c>
      <c r="D126" s="108" t="s">
        <v>104</v>
      </c>
      <c r="E126" s="84" t="s">
        <v>93</v>
      </c>
      <c r="F126" s="242">
        <f t="shared" si="5"/>
        <v>0</v>
      </c>
      <c r="G126" s="253" t="str">
        <f>IFERROR(F126/F125-1,"")</f>
        <v/>
      </c>
      <c r="H126" s="252"/>
      <c r="I126" s="252"/>
      <c r="J126" s="157"/>
      <c r="K126" s="56"/>
      <c r="L126" s="56"/>
    </row>
    <row r="127" spans="1:12" s="368" customFormat="1" ht="15" customHeight="1" x14ac:dyDescent="0.25">
      <c r="A127" s="36"/>
      <c r="B127" s="15"/>
      <c r="C127" s="36"/>
      <c r="D127" s="36"/>
      <c r="E127" s="36"/>
      <c r="F127" s="174"/>
      <c r="G127" s="259"/>
      <c r="H127" s="174"/>
      <c r="I127" s="174"/>
      <c r="J127" s="157"/>
      <c r="K127" s="56"/>
      <c r="L127" s="56"/>
    </row>
    <row r="128" spans="1:12" ht="15" hidden="1" customHeight="1" x14ac:dyDescent="0.25">
      <c r="A128" s="239" t="s">
        <v>91</v>
      </c>
      <c r="B128" s="240">
        <v>2021</v>
      </c>
      <c r="C128" s="240" t="s">
        <v>92</v>
      </c>
      <c r="D128" s="258" t="s">
        <v>104</v>
      </c>
      <c r="E128" s="240" t="s">
        <v>93</v>
      </c>
      <c r="F128" s="242">
        <f>INDEX('B1'!A:S,MATCH(A!B128&amp;"Total"&amp;A!C128&amp;A!D128,'B1'!S:S,0),MATCH("Total",'B1'!$A$6:$S$6,0))</f>
        <v>0</v>
      </c>
      <c r="G128" s="251"/>
      <c r="H128" s="252"/>
      <c r="I128" s="252"/>
      <c r="K128" s="56"/>
      <c r="L128" s="56"/>
    </row>
    <row r="129" spans="1:12" ht="15" hidden="1" customHeight="1" x14ac:dyDescent="0.25">
      <c r="A129" s="239" t="s">
        <v>91</v>
      </c>
      <c r="B129" s="84">
        <v>2022</v>
      </c>
      <c r="C129" s="84" t="s">
        <v>92</v>
      </c>
      <c r="D129" s="108" t="s">
        <v>104</v>
      </c>
      <c r="E129" s="84" t="s">
        <v>93</v>
      </c>
      <c r="F129" s="242">
        <f>INDEX('B1'!A:S,MATCH(A!B129&amp;"Total"&amp;A!C129&amp;A!D129,'B1'!S:S,0),MATCH("Total",'B1'!$A$6:$S$6,0))</f>
        <v>0</v>
      </c>
      <c r="G129" s="253" t="str">
        <f>IFERROR(F129/F128-1,"")</f>
        <v/>
      </c>
      <c r="H129" s="252"/>
      <c r="I129" s="252"/>
      <c r="K129" s="56"/>
      <c r="L129" s="56"/>
    </row>
    <row r="130" spans="1:12" ht="15" hidden="1" customHeight="1" x14ac:dyDescent="0.25">
      <c r="A130" s="239" t="s">
        <v>91</v>
      </c>
      <c r="B130" s="84">
        <v>2023</v>
      </c>
      <c r="C130" s="84" t="s">
        <v>92</v>
      </c>
      <c r="D130" s="108" t="s">
        <v>104</v>
      </c>
      <c r="E130" s="84" t="s">
        <v>93</v>
      </c>
      <c r="F130" s="242">
        <f>INDEX('B1'!A:S,MATCH(A!B130&amp;"Total"&amp;A!C130&amp;A!D130,'B1'!S:S,0),MATCH("Total",'B1'!$A$6:$S$6,0))</f>
        <v>0</v>
      </c>
      <c r="G130" s="253" t="str">
        <f>IFERROR(F130/F129-1,"")</f>
        <v/>
      </c>
      <c r="H130" s="252"/>
      <c r="I130" s="252"/>
      <c r="K130" s="56"/>
      <c r="L130" s="56"/>
    </row>
    <row r="131" spans="1:12" s="368" customFormat="1" ht="15" hidden="1" customHeight="1" x14ac:dyDescent="0.25">
      <c r="A131" s="36"/>
      <c r="B131" s="15"/>
      <c r="C131" s="36"/>
      <c r="D131" s="36"/>
      <c r="E131" s="36"/>
      <c r="F131" s="174"/>
      <c r="G131" s="259"/>
      <c r="H131" s="174"/>
      <c r="I131" s="174"/>
      <c r="J131" s="157"/>
      <c r="K131" s="56"/>
      <c r="L131" s="56"/>
    </row>
    <row r="132" spans="1:12" ht="15" hidden="1" customHeight="1" x14ac:dyDescent="0.25">
      <c r="A132" s="239" t="s">
        <v>97</v>
      </c>
      <c r="B132" s="240">
        <v>2021</v>
      </c>
      <c r="C132" s="240" t="s">
        <v>92</v>
      </c>
      <c r="D132" s="258" t="s">
        <v>104</v>
      </c>
      <c r="E132" s="240" t="s">
        <v>93</v>
      </c>
      <c r="F132" s="242">
        <f>INDEX('B2'!A:S,MATCH(A!B132&amp;"Total"&amp;A!C132&amp;A!D132,'B2'!S:S,0),MATCH("Total",'B2'!$A$6:$S$6,0))</f>
        <v>0</v>
      </c>
      <c r="G132" s="251"/>
      <c r="H132" s="252"/>
      <c r="I132" s="252"/>
      <c r="K132" s="56"/>
      <c r="L132" s="56"/>
    </row>
    <row r="133" spans="1:12" ht="15" hidden="1" customHeight="1" x14ac:dyDescent="0.25">
      <c r="A133" s="254" t="s">
        <v>97</v>
      </c>
      <c r="B133" s="84">
        <v>2022</v>
      </c>
      <c r="C133" s="84" t="s">
        <v>92</v>
      </c>
      <c r="D133" s="108" t="s">
        <v>104</v>
      </c>
      <c r="E133" s="84" t="s">
        <v>93</v>
      </c>
      <c r="F133" s="242">
        <f>INDEX('B2'!A:S,MATCH(A!B133&amp;"Total"&amp;A!C133&amp;A!D133,'B2'!S:S,0),MATCH("Total",'B2'!$A$6:$S$6,0))</f>
        <v>0</v>
      </c>
      <c r="G133" s="253" t="str">
        <f>IFERROR(F133/F132-1,"")</f>
        <v/>
      </c>
      <c r="H133" s="252"/>
      <c r="I133" s="252"/>
      <c r="K133" s="56"/>
      <c r="L133" s="56"/>
    </row>
    <row r="134" spans="1:12" ht="15" hidden="1" customHeight="1" x14ac:dyDescent="0.25">
      <c r="A134" s="254" t="s">
        <v>97</v>
      </c>
      <c r="B134" s="84">
        <v>2023</v>
      </c>
      <c r="C134" s="84" t="s">
        <v>92</v>
      </c>
      <c r="D134" s="108" t="s">
        <v>104</v>
      </c>
      <c r="E134" s="84" t="s">
        <v>93</v>
      </c>
      <c r="F134" s="242">
        <f>INDEX('B2'!A:S,MATCH(A!B134&amp;"Total"&amp;A!C134&amp;A!D134,'B2'!S:S,0),MATCH("Total",'B2'!$A$6:$S$6,0))</f>
        <v>0</v>
      </c>
      <c r="G134" s="253" t="str">
        <f>IFERROR(F134/F133-1,"")</f>
        <v/>
      </c>
      <c r="H134" s="252"/>
      <c r="I134" s="252"/>
      <c r="K134" s="56"/>
      <c r="L134" s="56"/>
    </row>
    <row r="135" spans="1:12" s="368" customFormat="1" ht="15" hidden="1" customHeight="1" x14ac:dyDescent="0.25">
      <c r="A135" s="36"/>
      <c r="B135" s="15"/>
      <c r="C135" s="36"/>
      <c r="D135" s="36"/>
      <c r="E135" s="36"/>
      <c r="F135" s="174"/>
      <c r="G135" s="259"/>
      <c r="H135" s="174"/>
      <c r="I135" s="174"/>
      <c r="J135" s="157"/>
      <c r="K135" s="56"/>
      <c r="L135" s="56"/>
    </row>
    <row r="136" spans="1:12" s="368" customFormat="1" ht="15" customHeight="1" x14ac:dyDescent="0.25">
      <c r="A136" s="239" t="s">
        <v>80</v>
      </c>
      <c r="B136" s="240">
        <v>2021</v>
      </c>
      <c r="C136" s="240" t="s">
        <v>92</v>
      </c>
      <c r="D136" s="258" t="s">
        <v>105</v>
      </c>
      <c r="E136" s="240" t="s">
        <v>93</v>
      </c>
      <c r="F136" s="242">
        <f>F140+F144</f>
        <v>0</v>
      </c>
      <c r="G136" s="251"/>
      <c r="H136" s="252"/>
      <c r="I136" s="252"/>
      <c r="J136" s="157"/>
      <c r="K136" s="56"/>
      <c r="L136" s="56"/>
    </row>
    <row r="137" spans="1:12" s="368" customFormat="1" ht="15" customHeight="1" x14ac:dyDescent="0.25">
      <c r="A137" s="239" t="s">
        <v>80</v>
      </c>
      <c r="B137" s="84">
        <v>2022</v>
      </c>
      <c r="C137" s="84" t="s">
        <v>92</v>
      </c>
      <c r="D137" s="108" t="s">
        <v>105</v>
      </c>
      <c r="E137" s="84" t="s">
        <v>93</v>
      </c>
      <c r="F137" s="242">
        <f t="shared" ref="F137:F138" si="6">F141+F145</f>
        <v>0</v>
      </c>
      <c r="G137" s="253" t="str">
        <f>IFERROR(F137/F136-1,"")</f>
        <v/>
      </c>
      <c r="H137" s="252"/>
      <c r="I137" s="252"/>
      <c r="J137" s="157"/>
      <c r="K137" s="56"/>
      <c r="L137" s="56"/>
    </row>
    <row r="138" spans="1:12" s="368" customFormat="1" ht="15" customHeight="1" x14ac:dyDescent="0.25">
      <c r="A138" s="239" t="s">
        <v>80</v>
      </c>
      <c r="B138" s="84">
        <v>2023</v>
      </c>
      <c r="C138" s="84" t="s">
        <v>92</v>
      </c>
      <c r="D138" s="108" t="s">
        <v>105</v>
      </c>
      <c r="E138" s="84" t="s">
        <v>93</v>
      </c>
      <c r="F138" s="242">
        <f t="shared" si="6"/>
        <v>0</v>
      </c>
      <c r="G138" s="253" t="str">
        <f>IFERROR(F138/F137-1,"")</f>
        <v/>
      </c>
      <c r="H138" s="252"/>
      <c r="I138" s="252"/>
      <c r="J138" s="157"/>
      <c r="K138" s="56"/>
      <c r="L138" s="56"/>
    </row>
    <row r="139" spans="1:12" s="368" customFormat="1" ht="15" customHeight="1" x14ac:dyDescent="0.25">
      <c r="A139" s="36"/>
      <c r="B139" s="15"/>
      <c r="C139" s="36"/>
      <c r="D139" s="36"/>
      <c r="E139" s="36"/>
      <c r="F139" s="174"/>
      <c r="G139" s="259"/>
      <c r="H139" s="174"/>
      <c r="I139" s="174"/>
      <c r="J139" s="157"/>
      <c r="K139" s="56"/>
      <c r="L139" s="56"/>
    </row>
    <row r="140" spans="1:12" ht="15" hidden="1" customHeight="1" x14ac:dyDescent="0.25">
      <c r="A140" s="239" t="s">
        <v>91</v>
      </c>
      <c r="B140" s="240">
        <v>2021</v>
      </c>
      <c r="C140" s="240" t="s">
        <v>92</v>
      </c>
      <c r="D140" s="258" t="s">
        <v>105</v>
      </c>
      <c r="E140" s="240" t="s">
        <v>93</v>
      </c>
      <c r="F140" s="242">
        <f>INDEX('B1'!A:S,MATCH(A!B140&amp;"Total"&amp;A!C140&amp;A!D140,'B1'!S:S,0),MATCH("Total",'B1'!$A$6:$S$6,0))</f>
        <v>0</v>
      </c>
      <c r="G140" s="251"/>
      <c r="H140" s="252"/>
      <c r="I140" s="252"/>
      <c r="K140" s="56"/>
      <c r="L140" s="56"/>
    </row>
    <row r="141" spans="1:12" ht="15" hidden="1" customHeight="1" x14ac:dyDescent="0.25">
      <c r="A141" s="239" t="s">
        <v>91</v>
      </c>
      <c r="B141" s="84">
        <v>2022</v>
      </c>
      <c r="C141" s="84" t="s">
        <v>92</v>
      </c>
      <c r="D141" s="108" t="s">
        <v>105</v>
      </c>
      <c r="E141" s="84" t="s">
        <v>93</v>
      </c>
      <c r="F141" s="242">
        <f>INDEX('B1'!A:S,MATCH(A!B141&amp;"Total"&amp;A!C141&amp;A!D141,'B1'!S:S,0),MATCH("Total",'B1'!$A$6:$S$6,0))</f>
        <v>0</v>
      </c>
      <c r="G141" s="253" t="str">
        <f>IFERROR(F141/F140-1,"")</f>
        <v/>
      </c>
      <c r="H141" s="252"/>
      <c r="I141" s="252"/>
      <c r="K141" s="56"/>
      <c r="L141" s="56"/>
    </row>
    <row r="142" spans="1:12" ht="15" hidden="1" customHeight="1" x14ac:dyDescent="0.25">
      <c r="A142" s="239" t="s">
        <v>91</v>
      </c>
      <c r="B142" s="84">
        <v>2023</v>
      </c>
      <c r="C142" s="84" t="s">
        <v>92</v>
      </c>
      <c r="D142" s="108" t="s">
        <v>105</v>
      </c>
      <c r="E142" s="84" t="s">
        <v>93</v>
      </c>
      <c r="F142" s="242">
        <f>INDEX('B1'!A:S,MATCH(A!B142&amp;"Total"&amp;A!C142&amp;A!D142,'B1'!S:S,0),MATCH("Total",'B1'!$A$6:$S$6,0))</f>
        <v>0</v>
      </c>
      <c r="G142" s="253" t="str">
        <f>IFERROR(F142/F141-1,"")</f>
        <v/>
      </c>
      <c r="H142" s="252"/>
      <c r="I142" s="252"/>
      <c r="K142" s="56"/>
      <c r="L142" s="56"/>
    </row>
    <row r="143" spans="1:12" s="368" customFormat="1" ht="15" hidden="1" customHeight="1" x14ac:dyDescent="0.25">
      <c r="A143" s="36"/>
      <c r="B143" s="15"/>
      <c r="C143" s="36"/>
      <c r="D143" s="36"/>
      <c r="E143" s="36"/>
      <c r="F143" s="174"/>
      <c r="G143" s="259"/>
      <c r="H143" s="174"/>
      <c r="I143" s="174"/>
      <c r="J143" s="157"/>
      <c r="K143" s="56"/>
      <c r="L143" s="56"/>
    </row>
    <row r="144" spans="1:12" ht="15" hidden="1" customHeight="1" x14ac:dyDescent="0.25">
      <c r="A144" s="239" t="s">
        <v>97</v>
      </c>
      <c r="B144" s="240">
        <v>2021</v>
      </c>
      <c r="C144" s="240" t="s">
        <v>92</v>
      </c>
      <c r="D144" s="258" t="s">
        <v>105</v>
      </c>
      <c r="E144" s="240" t="s">
        <v>93</v>
      </c>
      <c r="F144" s="242">
        <f>INDEX('B2'!A:S,MATCH(A!B144&amp;"Total"&amp;A!C144&amp;A!D144,'B2'!S:S,0),MATCH("Total",'B2'!$A$6:$S$6,0))</f>
        <v>0</v>
      </c>
      <c r="G144" s="251"/>
      <c r="H144" s="252"/>
      <c r="I144" s="252"/>
      <c r="K144" s="56"/>
      <c r="L144" s="56"/>
    </row>
    <row r="145" spans="1:12" ht="15" hidden="1" customHeight="1" x14ac:dyDescent="0.25">
      <c r="A145" s="254" t="s">
        <v>97</v>
      </c>
      <c r="B145" s="84">
        <v>2022</v>
      </c>
      <c r="C145" s="84" t="s">
        <v>92</v>
      </c>
      <c r="D145" s="108" t="s">
        <v>105</v>
      </c>
      <c r="E145" s="84" t="s">
        <v>93</v>
      </c>
      <c r="F145" s="242">
        <f>INDEX('B2'!A:S,MATCH(A!B145&amp;"Total"&amp;A!C145&amp;A!D145,'B2'!S:S,0),MATCH("Total",'B2'!$A$6:$S$6,0))</f>
        <v>0</v>
      </c>
      <c r="G145" s="253" t="str">
        <f>IFERROR(F145/F144-1,"")</f>
        <v/>
      </c>
      <c r="H145" s="252"/>
      <c r="I145" s="252"/>
      <c r="K145" s="56"/>
      <c r="L145" s="56"/>
    </row>
    <row r="146" spans="1:12" ht="15" hidden="1" customHeight="1" x14ac:dyDescent="0.25">
      <c r="A146" s="254" t="s">
        <v>97</v>
      </c>
      <c r="B146" s="84">
        <v>2023</v>
      </c>
      <c r="C146" s="84" t="s">
        <v>92</v>
      </c>
      <c r="D146" s="108" t="s">
        <v>105</v>
      </c>
      <c r="E146" s="84" t="s">
        <v>93</v>
      </c>
      <c r="F146" s="242">
        <f>INDEX('B2'!A:S,MATCH(A!B146&amp;"Total"&amp;A!C146&amp;A!D146,'B2'!S:S,0),MATCH("Total",'B2'!$A$6:$S$6,0))</f>
        <v>0</v>
      </c>
      <c r="G146" s="253" t="str">
        <f>IFERROR(F146/F145-1,"")</f>
        <v/>
      </c>
      <c r="H146" s="252"/>
      <c r="I146" s="252"/>
      <c r="K146" s="56"/>
      <c r="L146" s="56"/>
    </row>
    <row r="147" spans="1:12" s="368" customFormat="1" ht="15" hidden="1" customHeight="1" x14ac:dyDescent="0.25">
      <c r="A147" s="36"/>
      <c r="B147" s="15"/>
      <c r="C147" s="36"/>
      <c r="D147" s="36"/>
      <c r="E147" s="36"/>
      <c r="F147" s="174"/>
      <c r="G147" s="259"/>
      <c r="H147" s="174"/>
      <c r="I147" s="174"/>
      <c r="J147" s="157"/>
      <c r="K147" s="56"/>
      <c r="L147" s="56"/>
    </row>
    <row r="148" spans="1:12" s="368" customFormat="1" ht="15" customHeight="1" x14ac:dyDescent="0.25">
      <c r="A148" s="239" t="s">
        <v>80</v>
      </c>
      <c r="B148" s="240">
        <v>2021</v>
      </c>
      <c r="C148" s="240" t="s">
        <v>92</v>
      </c>
      <c r="D148" s="258" t="s">
        <v>106</v>
      </c>
      <c r="E148" s="240" t="s">
        <v>93</v>
      </c>
      <c r="F148" s="242">
        <f>F152+F156</f>
        <v>0</v>
      </c>
      <c r="G148" s="251"/>
      <c r="H148" s="252"/>
      <c r="I148" s="252"/>
      <c r="J148" s="157"/>
      <c r="K148" s="56"/>
      <c r="L148" s="56"/>
    </row>
    <row r="149" spans="1:12" s="368" customFormat="1" ht="15" customHeight="1" x14ac:dyDescent="0.25">
      <c r="A149" s="239" t="s">
        <v>80</v>
      </c>
      <c r="B149" s="84">
        <v>2022</v>
      </c>
      <c r="C149" s="84" t="s">
        <v>92</v>
      </c>
      <c r="D149" s="108" t="s">
        <v>106</v>
      </c>
      <c r="E149" s="84" t="s">
        <v>93</v>
      </c>
      <c r="F149" s="242">
        <f t="shared" ref="F149:F150" si="7">F153+F157</f>
        <v>0</v>
      </c>
      <c r="G149" s="253" t="str">
        <f>IFERROR(F149/F148-1,"")</f>
        <v/>
      </c>
      <c r="H149" s="252"/>
      <c r="I149" s="252"/>
      <c r="J149" s="157"/>
      <c r="K149" s="56"/>
      <c r="L149" s="56"/>
    </row>
    <row r="150" spans="1:12" s="368" customFormat="1" ht="15" customHeight="1" x14ac:dyDescent="0.25">
      <c r="A150" s="239" t="s">
        <v>80</v>
      </c>
      <c r="B150" s="84">
        <v>2023</v>
      </c>
      <c r="C150" s="84" t="s">
        <v>92</v>
      </c>
      <c r="D150" s="108" t="s">
        <v>106</v>
      </c>
      <c r="E150" s="84" t="s">
        <v>93</v>
      </c>
      <c r="F150" s="242">
        <f t="shared" si="7"/>
        <v>0</v>
      </c>
      <c r="G150" s="253" t="str">
        <f>IFERROR(F150/F149-1,"")</f>
        <v/>
      </c>
      <c r="H150" s="252"/>
      <c r="I150" s="252"/>
      <c r="J150" s="157"/>
      <c r="K150" s="56"/>
      <c r="L150" s="56"/>
    </row>
    <row r="151" spans="1:12" s="368" customFormat="1" ht="15" customHeight="1" x14ac:dyDescent="0.25">
      <c r="A151" s="9"/>
      <c r="B151" s="14"/>
      <c r="C151" s="9"/>
      <c r="D151" s="9"/>
      <c r="E151" s="9"/>
      <c r="F151" s="243"/>
      <c r="G151" s="255"/>
      <c r="H151" s="174"/>
      <c r="I151" s="174"/>
    </row>
    <row r="152" spans="1:12" ht="15" hidden="1" customHeight="1" x14ac:dyDescent="0.25">
      <c r="A152" s="239" t="s">
        <v>91</v>
      </c>
      <c r="B152" s="240">
        <v>2021</v>
      </c>
      <c r="C152" s="240" t="s">
        <v>92</v>
      </c>
      <c r="D152" s="258" t="s">
        <v>106</v>
      </c>
      <c r="E152" s="240" t="s">
        <v>93</v>
      </c>
      <c r="F152" s="242">
        <f>INDEX('B1'!A:S,MATCH(A!B152&amp;"Total"&amp;A!C152&amp;A!D152,'B1'!S:S,0),MATCH("Total",'B1'!$A$6:$S$6,0))</f>
        <v>0</v>
      </c>
      <c r="G152" s="251"/>
      <c r="H152" s="252"/>
      <c r="I152" s="252"/>
      <c r="J152" s="368"/>
      <c r="K152" s="260" t="s">
        <v>107</v>
      </c>
      <c r="L152" s="261"/>
    </row>
    <row r="153" spans="1:12" ht="15" hidden="1" customHeight="1" x14ac:dyDescent="0.25">
      <c r="A153" s="239" t="s">
        <v>91</v>
      </c>
      <c r="B153" s="84">
        <v>2022</v>
      </c>
      <c r="C153" s="84" t="s">
        <v>92</v>
      </c>
      <c r="D153" s="108" t="s">
        <v>106</v>
      </c>
      <c r="E153" s="84" t="s">
        <v>93</v>
      </c>
      <c r="F153" s="242">
        <f>INDEX('B1'!A:S,MATCH(A!B153&amp;"Total"&amp;A!C153&amp;A!D153,'B1'!S:S,0),MATCH("Total",'B1'!$A$6:$S$6,0))</f>
        <v>0</v>
      </c>
      <c r="G153" s="253" t="str">
        <f>IFERROR(F153/F152-1,"")</f>
        <v/>
      </c>
      <c r="H153" s="252"/>
      <c r="I153" s="252"/>
      <c r="J153" s="368"/>
      <c r="K153" s="260" t="s">
        <v>107</v>
      </c>
      <c r="L153" s="261"/>
    </row>
    <row r="154" spans="1:12" ht="15" hidden="1" customHeight="1" x14ac:dyDescent="0.25">
      <c r="A154" s="239" t="s">
        <v>91</v>
      </c>
      <c r="B154" s="84">
        <v>2023</v>
      </c>
      <c r="C154" s="84" t="s">
        <v>92</v>
      </c>
      <c r="D154" s="108" t="s">
        <v>106</v>
      </c>
      <c r="E154" s="84" t="s">
        <v>93</v>
      </c>
      <c r="F154" s="242">
        <f>INDEX('B1'!A:S,MATCH(A!B154&amp;"Total"&amp;A!C154&amp;A!D154,'B1'!S:S,0),MATCH("Total",'B1'!$A$6:$S$6,0))</f>
        <v>0</v>
      </c>
      <c r="G154" s="253" t="str">
        <f>IFERROR(F154/F153-1,"")</f>
        <v/>
      </c>
      <c r="H154" s="252"/>
      <c r="I154" s="252"/>
      <c r="J154" s="368"/>
      <c r="K154" s="260" t="s">
        <v>107</v>
      </c>
      <c r="L154" s="261"/>
    </row>
    <row r="155" spans="1:12" s="368" customFormat="1" ht="15" hidden="1" customHeight="1" x14ac:dyDescent="0.25">
      <c r="A155" s="9"/>
      <c r="B155" s="14"/>
      <c r="C155" s="9"/>
      <c r="D155" s="9"/>
      <c r="E155" s="9"/>
      <c r="F155" s="243"/>
      <c r="G155" s="255"/>
      <c r="H155" s="174"/>
      <c r="I155" s="174"/>
    </row>
    <row r="156" spans="1:12" ht="15" hidden="1" customHeight="1" x14ac:dyDescent="0.25">
      <c r="A156" s="239" t="s">
        <v>97</v>
      </c>
      <c r="B156" s="240">
        <v>2021</v>
      </c>
      <c r="C156" s="240" t="s">
        <v>92</v>
      </c>
      <c r="D156" s="258" t="s">
        <v>106</v>
      </c>
      <c r="E156" s="240" t="s">
        <v>93</v>
      </c>
      <c r="F156" s="242">
        <f>INDEX('B2'!A:S,MATCH(A!B156&amp;"Total"&amp;A!C156&amp;A!D156,'B2'!S:S,0),MATCH("Total",'B2'!$A$6:$S$6,0))</f>
        <v>0</v>
      </c>
      <c r="G156" s="251"/>
      <c r="H156" s="252"/>
      <c r="I156" s="252"/>
      <c r="J156" s="368"/>
      <c r="K156" s="260" t="s">
        <v>107</v>
      </c>
      <c r="L156" s="261"/>
    </row>
    <row r="157" spans="1:12" ht="15" hidden="1" customHeight="1" x14ac:dyDescent="0.25">
      <c r="A157" s="254" t="s">
        <v>97</v>
      </c>
      <c r="B157" s="84">
        <v>2022</v>
      </c>
      <c r="C157" s="84" t="s">
        <v>92</v>
      </c>
      <c r="D157" s="108" t="s">
        <v>106</v>
      </c>
      <c r="E157" s="84" t="s">
        <v>93</v>
      </c>
      <c r="F157" s="170">
        <f>INDEX('B2'!A:S,MATCH(A!B157&amp;"Total"&amp;A!C157&amp;A!D157,'B2'!S:S,0),MATCH("Total",'B2'!$A$6:$S$6,0))</f>
        <v>0</v>
      </c>
      <c r="G157" s="253" t="str">
        <f>IFERROR(F157/F156-1,"")</f>
        <v/>
      </c>
      <c r="H157" s="252"/>
      <c r="I157" s="252"/>
      <c r="J157" s="368"/>
      <c r="K157" s="260" t="s">
        <v>107</v>
      </c>
      <c r="L157" s="261"/>
    </row>
    <row r="158" spans="1:12" ht="15" hidden="1" customHeight="1" x14ac:dyDescent="0.25">
      <c r="A158" s="254" t="s">
        <v>97</v>
      </c>
      <c r="B158" s="84">
        <v>2023</v>
      </c>
      <c r="C158" s="84" t="s">
        <v>92</v>
      </c>
      <c r="D158" s="108" t="s">
        <v>106</v>
      </c>
      <c r="E158" s="84" t="s">
        <v>93</v>
      </c>
      <c r="F158" s="170">
        <f>INDEX('B2'!A:S,MATCH(A!B158&amp;"Total"&amp;A!C158&amp;A!D158,'B2'!S:S,0),MATCH("Total",'B2'!$A$6:$S$6,0))</f>
        <v>0</v>
      </c>
      <c r="G158" s="253" t="str">
        <f>IFERROR(F158/F157-1,"")</f>
        <v/>
      </c>
      <c r="H158" s="252"/>
      <c r="I158" s="252"/>
      <c r="J158" s="368"/>
      <c r="K158" s="260" t="s">
        <v>107</v>
      </c>
      <c r="L158" s="261"/>
    </row>
    <row r="159" spans="1:12" ht="15" hidden="1" customHeight="1" x14ac:dyDescent="0.25">
      <c r="A159" s="15"/>
      <c r="B159" s="243"/>
      <c r="C159" s="262"/>
      <c r="D159" s="262"/>
      <c r="E159" s="263"/>
      <c r="F159" s="264"/>
      <c r="G159" s="222"/>
      <c r="H159" s="22"/>
      <c r="I159" s="222"/>
      <c r="J159" s="368"/>
      <c r="K159" s="368"/>
      <c r="L159" s="368"/>
    </row>
    <row r="160" spans="1:12" ht="15" customHeight="1" x14ac:dyDescent="0.25">
      <c r="A160" s="229" t="s">
        <v>108</v>
      </c>
      <c r="B160" s="230"/>
      <c r="C160" s="231"/>
      <c r="D160" s="231"/>
      <c r="E160" s="232"/>
      <c r="F160" s="233"/>
      <c r="G160" s="233"/>
      <c r="H160" s="234"/>
      <c r="I160" s="233"/>
      <c r="J160" s="377"/>
      <c r="K160" s="377"/>
      <c r="L160" s="377"/>
    </row>
    <row r="161" spans="1:12" ht="15" customHeight="1" x14ac:dyDescent="0.25">
      <c r="A161" s="235"/>
      <c r="B161" s="174"/>
      <c r="C161" s="236"/>
      <c r="D161" s="236"/>
      <c r="E161" s="237"/>
      <c r="F161" s="265"/>
      <c r="G161" s="238"/>
      <c r="H161" s="134"/>
      <c r="I161" s="238"/>
    </row>
    <row r="162" spans="1:12" ht="15" customHeight="1" x14ac:dyDescent="0.25">
      <c r="A162" s="239" t="s">
        <v>80</v>
      </c>
      <c r="B162" s="240">
        <v>2021</v>
      </c>
      <c r="C162" s="241" t="s">
        <v>92</v>
      </c>
      <c r="D162" s="241" t="s">
        <v>92</v>
      </c>
      <c r="E162" s="240" t="s">
        <v>93</v>
      </c>
      <c r="F162" s="266">
        <f>F166+F170</f>
        <v>0</v>
      </c>
      <c r="G162" s="251"/>
      <c r="H162" s="267" t="str">
        <f>IFERROR(F162/F64,"")</f>
        <v/>
      </c>
      <c r="I162" s="251"/>
      <c r="J162" s="368"/>
      <c r="K162" s="56"/>
      <c r="L162" s="56"/>
    </row>
    <row r="163" spans="1:12" ht="15" customHeight="1" x14ac:dyDescent="0.25">
      <c r="A163" s="254" t="s">
        <v>80</v>
      </c>
      <c r="B163" s="84">
        <v>2022</v>
      </c>
      <c r="C163" s="86" t="s">
        <v>92</v>
      </c>
      <c r="D163" s="86" t="s">
        <v>92</v>
      </c>
      <c r="E163" s="84" t="s">
        <v>93</v>
      </c>
      <c r="F163" s="266">
        <f t="shared" ref="F163:F164" si="8">F167+F171</f>
        <v>0</v>
      </c>
      <c r="G163" s="253" t="str">
        <f>IFERROR(F163/F162-1,"")</f>
        <v/>
      </c>
      <c r="H163" s="267" t="str">
        <f>IFERROR(F163/F65,"")</f>
        <v/>
      </c>
      <c r="I163" s="253" t="str">
        <f>IFERROR(H163/H162-1,"")</f>
        <v/>
      </c>
      <c r="J163" s="368"/>
      <c r="K163" s="56"/>
      <c r="L163" s="56"/>
    </row>
    <row r="164" spans="1:12" ht="15" customHeight="1" x14ac:dyDescent="0.25">
      <c r="A164" s="254" t="s">
        <v>80</v>
      </c>
      <c r="B164" s="84">
        <v>2023</v>
      </c>
      <c r="C164" s="86" t="s">
        <v>92</v>
      </c>
      <c r="D164" s="86" t="s">
        <v>92</v>
      </c>
      <c r="E164" s="84" t="s">
        <v>93</v>
      </c>
      <c r="F164" s="266">
        <f t="shared" si="8"/>
        <v>0</v>
      </c>
      <c r="G164" s="253" t="str">
        <f>IFERROR(F164/F163-1,"")</f>
        <v/>
      </c>
      <c r="H164" s="267" t="str">
        <f>IFERROR(F164/F66,"")</f>
        <v/>
      </c>
      <c r="I164" s="253" t="str">
        <f>IFERROR(H164/H163-1,"")</f>
        <v/>
      </c>
      <c r="J164" s="368"/>
      <c r="K164" s="56"/>
      <c r="L164" s="56"/>
    </row>
    <row r="165" spans="1:12" ht="15" customHeight="1" x14ac:dyDescent="0.25">
      <c r="A165" s="235"/>
      <c r="B165" s="174"/>
      <c r="C165" s="236"/>
      <c r="D165" s="236"/>
      <c r="E165" s="237"/>
      <c r="F165" s="265"/>
      <c r="G165" s="238"/>
      <c r="H165" s="134"/>
      <c r="I165" s="238"/>
      <c r="K165" s="56"/>
      <c r="L165" s="56"/>
    </row>
    <row r="166" spans="1:12" ht="15" customHeight="1" x14ac:dyDescent="0.25">
      <c r="A166" s="239" t="s">
        <v>91</v>
      </c>
      <c r="B166" s="240">
        <v>2021</v>
      </c>
      <c r="C166" s="241" t="s">
        <v>92</v>
      </c>
      <c r="D166" s="241" t="s">
        <v>92</v>
      </c>
      <c r="E166" s="240" t="s">
        <v>93</v>
      </c>
      <c r="F166" s="266">
        <f>INDEX('E1'!A:R,MATCH(A!B166&amp;"Allowed Claims"&amp;A!C166&amp;A!D166,'E1'!R:R,0),MATCH("Total",'E1'!$A$6:$R$6,0))</f>
        <v>0</v>
      </c>
      <c r="G166" s="251"/>
      <c r="H166" s="267" t="str">
        <f>IFERROR(F166/F68,"")</f>
        <v/>
      </c>
      <c r="I166" s="251"/>
      <c r="J166" s="368"/>
      <c r="K166" s="56"/>
      <c r="L166" s="56"/>
    </row>
    <row r="167" spans="1:12" ht="15" customHeight="1" x14ac:dyDescent="0.25">
      <c r="A167" s="254" t="s">
        <v>91</v>
      </c>
      <c r="B167" s="84">
        <v>2022</v>
      </c>
      <c r="C167" s="86" t="s">
        <v>92</v>
      </c>
      <c r="D167" s="86" t="s">
        <v>92</v>
      </c>
      <c r="E167" s="84" t="s">
        <v>93</v>
      </c>
      <c r="F167" s="268">
        <f>INDEX('E1'!A:R,MATCH(A!B167&amp;"Allowed Claims"&amp;A!C167&amp;A!D167,'E1'!R:R,0),MATCH("Total",'E1'!$A$6:$R$6,0))</f>
        <v>0</v>
      </c>
      <c r="G167" s="253" t="str">
        <f>IFERROR(F167/F166-1,"")</f>
        <v/>
      </c>
      <c r="H167" s="267" t="str">
        <f>IFERROR(F167/F69,"")</f>
        <v/>
      </c>
      <c r="I167" s="253" t="str">
        <f>IFERROR(H167/H166-1,"")</f>
        <v/>
      </c>
      <c r="J167" s="368"/>
      <c r="K167" s="56"/>
      <c r="L167" s="56"/>
    </row>
    <row r="168" spans="1:12" ht="15" customHeight="1" x14ac:dyDescent="0.25">
      <c r="A168" s="254" t="s">
        <v>91</v>
      </c>
      <c r="B168" s="84">
        <v>2023</v>
      </c>
      <c r="C168" s="86" t="s">
        <v>92</v>
      </c>
      <c r="D168" s="86" t="s">
        <v>92</v>
      </c>
      <c r="E168" s="84" t="s">
        <v>93</v>
      </c>
      <c r="F168" s="268">
        <f>INDEX('E1'!A:R,MATCH(A!B168&amp;"Allowed Claims"&amp;A!C168&amp;A!D168,'E1'!R:R,0),MATCH("Total",'E1'!$A$6:$R$6,0))</f>
        <v>0</v>
      </c>
      <c r="G168" s="253" t="str">
        <f>IFERROR(F168/F167-1,"")</f>
        <v/>
      </c>
      <c r="H168" s="267" t="str">
        <f>IFERROR(F168/F70,"")</f>
        <v/>
      </c>
      <c r="I168" s="253" t="str">
        <f>IFERROR(H168/H167-1,"")</f>
        <v/>
      </c>
      <c r="J168" s="368"/>
      <c r="K168" s="56"/>
      <c r="L168" s="56"/>
    </row>
    <row r="169" spans="1:12" ht="15" customHeight="1" x14ac:dyDescent="0.25">
      <c r="A169" s="9"/>
      <c r="B169" s="245"/>
      <c r="C169" s="245"/>
      <c r="D169" s="245"/>
      <c r="E169" s="245"/>
      <c r="F169" s="269"/>
      <c r="G169" s="255"/>
      <c r="H169" s="270"/>
      <c r="I169" s="255"/>
      <c r="J169" s="368"/>
      <c r="K169" s="56"/>
      <c r="L169" s="56"/>
    </row>
    <row r="170" spans="1:12" ht="15" customHeight="1" x14ac:dyDescent="0.25">
      <c r="A170" s="239" t="s">
        <v>97</v>
      </c>
      <c r="B170" s="240">
        <v>2021</v>
      </c>
      <c r="C170" s="241" t="s">
        <v>92</v>
      </c>
      <c r="D170" s="241" t="s">
        <v>92</v>
      </c>
      <c r="E170" s="240" t="s">
        <v>93</v>
      </c>
      <c r="F170" s="266">
        <f>INDEX('E2'!A:R,MATCH(A!B170&amp;"Allowed Claims"&amp;A!C170&amp;A!D170,'E2'!R:R,0),MATCH("Total",'E2'!$A$6:$R$6,0))</f>
        <v>0</v>
      </c>
      <c r="G170" s="251"/>
      <c r="H170" s="267" t="str">
        <f>IFERROR(F170/F72,"")</f>
        <v/>
      </c>
      <c r="I170" s="251"/>
      <c r="J170" s="368"/>
      <c r="K170" s="56"/>
      <c r="L170" s="56"/>
    </row>
    <row r="171" spans="1:12" ht="15" customHeight="1" x14ac:dyDescent="0.25">
      <c r="A171" s="239" t="s">
        <v>97</v>
      </c>
      <c r="B171" s="84">
        <v>2022</v>
      </c>
      <c r="C171" s="86" t="s">
        <v>92</v>
      </c>
      <c r="D171" s="86" t="s">
        <v>92</v>
      </c>
      <c r="E171" s="84" t="s">
        <v>93</v>
      </c>
      <c r="F171" s="266">
        <f>INDEX('E2'!A:R,MATCH(A!B171&amp;"Allowed Claims"&amp;A!C171&amp;A!D171,'E2'!R:R,0),MATCH("Total",'E2'!$A$6:$R$6,0))</f>
        <v>0</v>
      </c>
      <c r="G171" s="253" t="str">
        <f>IFERROR(F171/F170-1,"")</f>
        <v/>
      </c>
      <c r="H171" s="267" t="str">
        <f>IFERROR(F171/F73,"")</f>
        <v/>
      </c>
      <c r="I171" s="253" t="str">
        <f>IFERROR(H171/H170-1,"")</f>
        <v/>
      </c>
      <c r="J171" s="368"/>
      <c r="K171" s="56"/>
      <c r="L171" s="56"/>
    </row>
    <row r="172" spans="1:12" ht="15" customHeight="1" x14ac:dyDescent="0.25">
      <c r="A172" s="239" t="s">
        <v>97</v>
      </c>
      <c r="B172" s="84">
        <v>2023</v>
      </c>
      <c r="C172" s="86" t="s">
        <v>92</v>
      </c>
      <c r="D172" s="86" t="s">
        <v>92</v>
      </c>
      <c r="E172" s="84" t="s">
        <v>93</v>
      </c>
      <c r="F172" s="266">
        <f>INDEX('E2'!A:R,MATCH(A!B172&amp;"Allowed Claims"&amp;A!C172&amp;A!D172,'E2'!R:R,0),MATCH("Total",'E2'!$A$6:$R$6,0))</f>
        <v>0</v>
      </c>
      <c r="G172" s="253" t="str">
        <f>IFERROR(F172/F171-1,"")</f>
        <v/>
      </c>
      <c r="H172" s="267" t="str">
        <f>IFERROR(F172/F74,"")</f>
        <v/>
      </c>
      <c r="I172" s="253" t="str">
        <f>IFERROR(H172/H171-1,"")</f>
        <v/>
      </c>
      <c r="J172" s="368"/>
      <c r="K172" s="56"/>
      <c r="L172" s="56"/>
    </row>
    <row r="173" spans="1:12" ht="15" customHeight="1" x14ac:dyDescent="0.25">
      <c r="A173" s="9"/>
      <c r="B173" s="14"/>
      <c r="C173" s="9"/>
      <c r="D173" s="9"/>
      <c r="E173" s="9"/>
      <c r="F173" s="271"/>
      <c r="G173" s="255"/>
      <c r="H173" s="272"/>
      <c r="I173" s="255"/>
      <c r="J173" s="368"/>
      <c r="K173" s="56"/>
      <c r="L173" s="56"/>
    </row>
    <row r="174" spans="1:12" ht="15" customHeight="1" x14ac:dyDescent="0.25">
      <c r="A174" s="239" t="s">
        <v>80</v>
      </c>
      <c r="B174" s="240">
        <v>2021</v>
      </c>
      <c r="C174" s="257" t="s">
        <v>100</v>
      </c>
      <c r="D174" s="240" t="s">
        <v>92</v>
      </c>
      <c r="E174" s="240" t="s">
        <v>93</v>
      </c>
      <c r="F174" s="266">
        <f>F178+F182</f>
        <v>0</v>
      </c>
      <c r="G174" s="251"/>
      <c r="H174" s="267" t="str">
        <f ca="1">IFERROR(F174/F76,"")</f>
        <v/>
      </c>
      <c r="I174" s="251"/>
      <c r="J174" s="368"/>
      <c r="K174" s="56"/>
      <c r="L174" s="56"/>
    </row>
    <row r="175" spans="1:12" ht="15" customHeight="1" x14ac:dyDescent="0.25">
      <c r="A175" s="254" t="s">
        <v>80</v>
      </c>
      <c r="B175" s="84">
        <v>2022</v>
      </c>
      <c r="C175" s="96" t="s">
        <v>100</v>
      </c>
      <c r="D175" s="84" t="s">
        <v>92</v>
      </c>
      <c r="E175" s="84" t="s">
        <v>93</v>
      </c>
      <c r="F175" s="266">
        <f t="shared" ref="F175:F176" si="9">F179+F183</f>
        <v>0</v>
      </c>
      <c r="G175" s="253" t="str">
        <f>IFERROR(F175/F174-1,"")</f>
        <v/>
      </c>
      <c r="H175" s="267" t="str">
        <f t="shared" ref="H175:H176" ca="1" si="10">IFERROR(F175/F77,"")</f>
        <v/>
      </c>
      <c r="I175" s="253" t="str">
        <f ca="1">IFERROR(H175/H174-1,"")</f>
        <v/>
      </c>
      <c r="J175" s="368"/>
      <c r="K175" s="56"/>
      <c r="L175" s="56"/>
    </row>
    <row r="176" spans="1:12" ht="15" customHeight="1" x14ac:dyDescent="0.25">
      <c r="A176" s="254" t="s">
        <v>80</v>
      </c>
      <c r="B176" s="84">
        <v>2023</v>
      </c>
      <c r="C176" s="96" t="s">
        <v>100</v>
      </c>
      <c r="D176" s="84" t="s">
        <v>92</v>
      </c>
      <c r="E176" s="84" t="s">
        <v>93</v>
      </c>
      <c r="F176" s="266">
        <f t="shared" si="9"/>
        <v>0</v>
      </c>
      <c r="G176" s="253" t="str">
        <f>IFERROR(F176/F175-1,"")</f>
        <v/>
      </c>
      <c r="H176" s="267" t="str">
        <f t="shared" ca="1" si="10"/>
        <v/>
      </c>
      <c r="I176" s="253" t="str">
        <f ca="1">IFERROR(H176/H175-1,"")</f>
        <v/>
      </c>
      <c r="J176" s="368"/>
      <c r="K176" s="56"/>
      <c r="L176" s="56"/>
    </row>
    <row r="177" spans="1:12" ht="15" customHeight="1" x14ac:dyDescent="0.25">
      <c r="A177" s="9"/>
      <c r="B177" s="14"/>
      <c r="C177" s="9"/>
      <c r="D177" s="9"/>
      <c r="E177" s="9"/>
      <c r="F177" s="271"/>
      <c r="G177" s="255"/>
      <c r="H177" s="272"/>
      <c r="I177" s="255"/>
      <c r="J177" s="368"/>
      <c r="K177" s="56"/>
      <c r="L177" s="56"/>
    </row>
    <row r="178" spans="1:12" s="368" customFormat="1" ht="15" hidden="1" customHeight="1" x14ac:dyDescent="0.25">
      <c r="A178" s="239" t="s">
        <v>91</v>
      </c>
      <c r="B178" s="240">
        <v>2021</v>
      </c>
      <c r="C178" s="257" t="s">
        <v>100</v>
      </c>
      <c r="D178" s="240" t="s">
        <v>92</v>
      </c>
      <c r="E178" s="240" t="s">
        <v>93</v>
      </c>
      <c r="F178" s="266">
        <f>INDEX('E1'!A:R,MATCH(A!B178&amp;"Allowed Claims"&amp;A!C178&amp;A!D178,'E1'!R:R,0),MATCH("Total",'E1'!$A$6:$R$6,0))</f>
        <v>0</v>
      </c>
      <c r="G178" s="251"/>
      <c r="H178" s="267" t="str">
        <f ca="1">IFERROR(F178/F80,"")</f>
        <v/>
      </c>
      <c r="I178" s="251"/>
      <c r="K178" s="56"/>
      <c r="L178" s="56"/>
    </row>
    <row r="179" spans="1:12" s="368" customFormat="1" ht="15" hidden="1" customHeight="1" x14ac:dyDescent="0.25">
      <c r="A179" s="239" t="s">
        <v>91</v>
      </c>
      <c r="B179" s="84">
        <v>2022</v>
      </c>
      <c r="C179" s="96" t="s">
        <v>100</v>
      </c>
      <c r="D179" s="84" t="s">
        <v>92</v>
      </c>
      <c r="E179" s="84" t="s">
        <v>93</v>
      </c>
      <c r="F179" s="266">
        <f>INDEX('E1'!A:R,MATCH(A!B179&amp;"Allowed Claims"&amp;A!C179&amp;A!D179,'E1'!R:R,0),MATCH("Total",'E1'!$A$6:$R$6,0))</f>
        <v>0</v>
      </c>
      <c r="G179" s="253" t="str">
        <f>IFERROR(F179/F178-1,"")</f>
        <v/>
      </c>
      <c r="H179" s="267" t="str">
        <f t="shared" ref="H179:H180" ca="1" si="11">IFERROR(F179/F81,"")</f>
        <v/>
      </c>
      <c r="I179" s="253" t="str">
        <f ca="1">IFERROR(H179/H178-1,"")</f>
        <v/>
      </c>
      <c r="K179" s="56"/>
      <c r="L179" s="56"/>
    </row>
    <row r="180" spans="1:12" s="368" customFormat="1" ht="15" hidden="1" customHeight="1" x14ac:dyDescent="0.25">
      <c r="A180" s="239" t="s">
        <v>91</v>
      </c>
      <c r="B180" s="84">
        <v>2023</v>
      </c>
      <c r="C180" s="96" t="s">
        <v>100</v>
      </c>
      <c r="D180" s="84" t="s">
        <v>92</v>
      </c>
      <c r="E180" s="84" t="s">
        <v>93</v>
      </c>
      <c r="F180" s="266">
        <f>INDEX('E1'!A:R,MATCH(A!B180&amp;"Allowed Claims"&amp;A!C180&amp;A!D180,'E1'!R:R,0),MATCH("Total",'E1'!$A$6:$R$6,0))</f>
        <v>0</v>
      </c>
      <c r="G180" s="253" t="str">
        <f>IFERROR(F180/F179-1,"")</f>
        <v/>
      </c>
      <c r="H180" s="267" t="str">
        <f t="shared" ca="1" si="11"/>
        <v/>
      </c>
      <c r="I180" s="253" t="str">
        <f ca="1">IFERROR(H180/H179-1,"")</f>
        <v/>
      </c>
      <c r="K180" s="56"/>
      <c r="L180" s="56"/>
    </row>
    <row r="181" spans="1:12" ht="15" hidden="1" customHeight="1" x14ac:dyDescent="0.25">
      <c r="A181" s="9"/>
      <c r="B181" s="14"/>
      <c r="C181" s="9"/>
      <c r="D181" s="9"/>
      <c r="E181" s="9"/>
      <c r="F181" s="271"/>
      <c r="G181" s="255"/>
      <c r="H181" s="272"/>
      <c r="I181" s="255"/>
      <c r="J181" s="368"/>
      <c r="K181" s="56"/>
      <c r="L181" s="56"/>
    </row>
    <row r="182" spans="1:12" ht="15" hidden="1" customHeight="1" x14ac:dyDescent="0.25">
      <c r="A182" s="239" t="s">
        <v>97</v>
      </c>
      <c r="B182" s="240">
        <v>2021</v>
      </c>
      <c r="C182" s="257" t="s">
        <v>100</v>
      </c>
      <c r="D182" s="240" t="s">
        <v>92</v>
      </c>
      <c r="E182" s="240" t="s">
        <v>93</v>
      </c>
      <c r="F182" s="266">
        <f>INDEX('E2'!A:R,MATCH(A!B182&amp;"Allowed Claims"&amp;A!C182&amp;A!D182,'E2'!R:R,0),MATCH("Total",'E2'!$A$6:$R$6,0))</f>
        <v>0</v>
      </c>
      <c r="G182" s="251"/>
      <c r="H182" s="267" t="str">
        <f ca="1">IFERROR(F182/F84,"")</f>
        <v/>
      </c>
      <c r="I182" s="251"/>
      <c r="J182" s="368"/>
      <c r="K182" s="56"/>
      <c r="L182" s="56"/>
    </row>
    <row r="183" spans="1:12" ht="15" hidden="1" customHeight="1" x14ac:dyDescent="0.25">
      <c r="A183" s="239" t="s">
        <v>97</v>
      </c>
      <c r="B183" s="84">
        <v>2022</v>
      </c>
      <c r="C183" s="96" t="s">
        <v>100</v>
      </c>
      <c r="D183" s="84" t="s">
        <v>92</v>
      </c>
      <c r="E183" s="84" t="s">
        <v>93</v>
      </c>
      <c r="F183" s="266">
        <f>INDEX('E2'!A:R,MATCH(A!B183&amp;"Allowed Claims"&amp;A!C183&amp;A!D183,'E2'!R:R,0),MATCH("Total",'E2'!$A$6:$R$6,0))</f>
        <v>0</v>
      </c>
      <c r="G183" s="253" t="str">
        <f>IFERROR(F183/F182-1,"")</f>
        <v/>
      </c>
      <c r="H183" s="267" t="str">
        <f ca="1">IFERROR(F183/F85,"")</f>
        <v/>
      </c>
      <c r="I183" s="253" t="str">
        <f ca="1">IFERROR(H183/H182-1,"")</f>
        <v/>
      </c>
      <c r="J183" s="368"/>
      <c r="K183" s="56"/>
      <c r="L183" s="56"/>
    </row>
    <row r="184" spans="1:12" ht="15" hidden="1" customHeight="1" x14ac:dyDescent="0.25">
      <c r="A184" s="239" t="s">
        <v>97</v>
      </c>
      <c r="B184" s="84">
        <v>2023</v>
      </c>
      <c r="C184" s="96" t="s">
        <v>100</v>
      </c>
      <c r="D184" s="84" t="s">
        <v>92</v>
      </c>
      <c r="E184" s="84" t="s">
        <v>93</v>
      </c>
      <c r="F184" s="266">
        <f>INDEX('E2'!A:R,MATCH(A!B184&amp;"Allowed Claims"&amp;A!C184&amp;A!D184,'E2'!R:R,0),MATCH("Total",'E2'!$A$6:$R$6,0))</f>
        <v>0</v>
      </c>
      <c r="G184" s="253" t="str">
        <f>IFERROR(F184/F183-1,"")</f>
        <v/>
      </c>
      <c r="H184" s="267" t="str">
        <f ca="1">IFERROR(F184/F86,"")</f>
        <v/>
      </c>
      <c r="I184" s="253" t="str">
        <f ca="1">IFERROR(H184/H183-1,"")</f>
        <v/>
      </c>
      <c r="J184" s="368"/>
      <c r="K184" s="56"/>
      <c r="L184" s="56"/>
    </row>
    <row r="185" spans="1:12" s="368" customFormat="1" ht="15" hidden="1" customHeight="1" x14ac:dyDescent="0.25">
      <c r="A185" s="9"/>
      <c r="B185" s="14"/>
      <c r="C185" s="9"/>
      <c r="D185" s="9"/>
      <c r="E185" s="9"/>
      <c r="F185" s="255"/>
      <c r="G185" s="270"/>
      <c r="H185" s="255"/>
      <c r="I185" s="14"/>
      <c r="K185" s="56"/>
      <c r="L185" s="56"/>
    </row>
    <row r="186" spans="1:12" ht="15" customHeight="1" x14ac:dyDescent="0.25">
      <c r="A186" s="239" t="s">
        <v>80</v>
      </c>
      <c r="B186" s="240">
        <v>2021</v>
      </c>
      <c r="C186" s="257" t="s">
        <v>101</v>
      </c>
      <c r="D186" s="240" t="s">
        <v>92</v>
      </c>
      <c r="E186" s="240" t="s">
        <v>93</v>
      </c>
      <c r="F186" s="266">
        <f>F190+F194</f>
        <v>0</v>
      </c>
      <c r="G186" s="251"/>
      <c r="H186" s="267" t="str">
        <f ca="1">IFERROR(F186/F88,"")</f>
        <v/>
      </c>
      <c r="I186" s="251"/>
      <c r="J186" s="368"/>
      <c r="K186" s="56"/>
      <c r="L186" s="56"/>
    </row>
    <row r="187" spans="1:12" ht="15" customHeight="1" x14ac:dyDescent="0.25">
      <c r="A187" s="254" t="s">
        <v>80</v>
      </c>
      <c r="B187" s="84">
        <v>2022</v>
      </c>
      <c r="C187" s="96" t="s">
        <v>101</v>
      </c>
      <c r="D187" s="84" t="s">
        <v>92</v>
      </c>
      <c r="E187" s="84" t="s">
        <v>93</v>
      </c>
      <c r="F187" s="266">
        <f t="shared" ref="F187:F188" si="12">F191+F195</f>
        <v>0</v>
      </c>
      <c r="G187" s="253" t="str">
        <f>IFERROR(F187/F186-1,"")</f>
        <v/>
      </c>
      <c r="H187" s="267" t="str">
        <f t="shared" ref="H187:H188" ca="1" si="13">IFERROR(F187/F89,"")</f>
        <v/>
      </c>
      <c r="I187" s="253" t="str">
        <f ca="1">IFERROR(H187/H186-1,"")</f>
        <v/>
      </c>
      <c r="J187" s="368"/>
      <c r="K187" s="56"/>
      <c r="L187" s="56"/>
    </row>
    <row r="188" spans="1:12" ht="15" customHeight="1" x14ac:dyDescent="0.25">
      <c r="A188" s="254" t="s">
        <v>80</v>
      </c>
      <c r="B188" s="84">
        <v>2023</v>
      </c>
      <c r="C188" s="96" t="s">
        <v>101</v>
      </c>
      <c r="D188" s="84" t="s">
        <v>92</v>
      </c>
      <c r="E188" s="84" t="s">
        <v>93</v>
      </c>
      <c r="F188" s="266">
        <f t="shared" si="12"/>
        <v>0</v>
      </c>
      <c r="G188" s="253" t="str">
        <f>IFERROR(F188/F187-1,"")</f>
        <v/>
      </c>
      <c r="H188" s="267" t="str">
        <f t="shared" ca="1" si="13"/>
        <v/>
      </c>
      <c r="I188" s="253" t="str">
        <f ca="1">IFERROR(H188/H187-1,"")</f>
        <v/>
      </c>
      <c r="J188" s="368"/>
      <c r="K188" s="56"/>
      <c r="L188" s="56"/>
    </row>
    <row r="189" spans="1:12" s="368" customFormat="1" ht="15" customHeight="1" x14ac:dyDescent="0.25">
      <c r="A189" s="9"/>
      <c r="B189" s="14"/>
      <c r="C189" s="9"/>
      <c r="D189" s="9"/>
      <c r="E189" s="9"/>
      <c r="F189" s="255"/>
      <c r="G189" s="270"/>
      <c r="H189" s="255"/>
      <c r="I189" s="14"/>
      <c r="K189" s="56"/>
      <c r="L189" s="56"/>
    </row>
    <row r="190" spans="1:12" s="368" customFormat="1" ht="15" hidden="1" customHeight="1" x14ac:dyDescent="0.25">
      <c r="A190" s="239" t="s">
        <v>91</v>
      </c>
      <c r="B190" s="240">
        <v>2021</v>
      </c>
      <c r="C190" s="257" t="s">
        <v>101</v>
      </c>
      <c r="D190" s="240" t="s">
        <v>92</v>
      </c>
      <c r="E190" s="240" t="s">
        <v>93</v>
      </c>
      <c r="F190" s="266">
        <f>INDEX('E1'!A:R,MATCH(A!B190&amp;"Allowed Claims"&amp;A!C190&amp;A!D190,'E1'!R:R,0),MATCH("Total",'E1'!$A$6:$R$6,0))</f>
        <v>0</v>
      </c>
      <c r="G190" s="251"/>
      <c r="H190" s="267" t="str">
        <f ca="1">IFERROR(F190/F92,"")</f>
        <v/>
      </c>
      <c r="I190" s="251"/>
      <c r="K190" s="56"/>
      <c r="L190" s="56"/>
    </row>
    <row r="191" spans="1:12" s="368" customFormat="1" ht="15" hidden="1" customHeight="1" x14ac:dyDescent="0.25">
      <c r="A191" s="239" t="s">
        <v>91</v>
      </c>
      <c r="B191" s="84">
        <v>2022</v>
      </c>
      <c r="C191" s="96" t="s">
        <v>101</v>
      </c>
      <c r="D191" s="84" t="s">
        <v>92</v>
      </c>
      <c r="E191" s="84" t="s">
        <v>93</v>
      </c>
      <c r="F191" s="266">
        <f>INDEX('E1'!A:R,MATCH(A!B191&amp;"Allowed Claims"&amp;A!C191&amp;A!D191,'E1'!R:R,0),MATCH("Total",'E1'!$A$6:$R$6,0))</f>
        <v>0</v>
      </c>
      <c r="G191" s="253" t="str">
        <f>IFERROR(F191/F190-1,"")</f>
        <v/>
      </c>
      <c r="H191" s="267" t="str">
        <f t="shared" ref="H191:H192" ca="1" si="14">IFERROR(F191/F93,"")</f>
        <v/>
      </c>
      <c r="I191" s="253" t="str">
        <f ca="1">IFERROR(H191/H190-1,"")</f>
        <v/>
      </c>
      <c r="K191" s="56"/>
      <c r="L191" s="56"/>
    </row>
    <row r="192" spans="1:12" s="368" customFormat="1" ht="15" hidden="1" customHeight="1" x14ac:dyDescent="0.25">
      <c r="A192" s="239" t="s">
        <v>91</v>
      </c>
      <c r="B192" s="84">
        <v>2023</v>
      </c>
      <c r="C192" s="96" t="s">
        <v>101</v>
      </c>
      <c r="D192" s="84" t="s">
        <v>92</v>
      </c>
      <c r="E192" s="84" t="s">
        <v>93</v>
      </c>
      <c r="F192" s="266">
        <f>INDEX('E1'!A:R,MATCH(A!B192&amp;"Allowed Claims"&amp;A!C192&amp;A!D192,'E1'!R:R,0),MATCH("Total",'E1'!$A$6:$R$6,0))</f>
        <v>0</v>
      </c>
      <c r="G192" s="253" t="str">
        <f>IFERROR(F192/F191-1,"")</f>
        <v/>
      </c>
      <c r="H192" s="267" t="str">
        <f t="shared" ca="1" si="14"/>
        <v/>
      </c>
      <c r="I192" s="253" t="str">
        <f ca="1">IFERROR(H192/H191-1,"")</f>
        <v/>
      </c>
      <c r="K192" s="56"/>
      <c r="L192" s="56"/>
    </row>
    <row r="193" spans="1:12" s="368" customFormat="1" ht="15" hidden="1" customHeight="1" x14ac:dyDescent="0.25">
      <c r="A193" s="9"/>
      <c r="B193" s="14"/>
      <c r="C193" s="9"/>
      <c r="D193" s="9"/>
      <c r="E193" s="9"/>
      <c r="F193" s="255"/>
      <c r="G193" s="270"/>
      <c r="H193" s="255"/>
      <c r="I193" s="14"/>
      <c r="K193" s="56"/>
      <c r="L193" s="56"/>
    </row>
    <row r="194" spans="1:12" ht="15" hidden="1" customHeight="1" x14ac:dyDescent="0.25">
      <c r="A194" s="239" t="s">
        <v>97</v>
      </c>
      <c r="B194" s="240">
        <v>2021</v>
      </c>
      <c r="C194" s="257" t="s">
        <v>101</v>
      </c>
      <c r="D194" s="240" t="s">
        <v>92</v>
      </c>
      <c r="E194" s="240" t="s">
        <v>93</v>
      </c>
      <c r="F194" s="266">
        <f>INDEX('E2'!A:R,MATCH(A!B194&amp;"Allowed Claims"&amp;A!C194&amp;A!D194,'E2'!R:R,0),MATCH("Total",'E2'!$A$6:$R$6,0))</f>
        <v>0</v>
      </c>
      <c r="G194" s="251"/>
      <c r="H194" s="267" t="str">
        <f ca="1">IFERROR(F194/F96,"")</f>
        <v/>
      </c>
      <c r="I194" s="251"/>
      <c r="J194" s="368"/>
      <c r="K194" s="56"/>
      <c r="L194" s="56"/>
    </row>
    <row r="195" spans="1:12" ht="15" hidden="1" customHeight="1" x14ac:dyDescent="0.25">
      <c r="A195" s="239" t="s">
        <v>97</v>
      </c>
      <c r="B195" s="84">
        <v>2022</v>
      </c>
      <c r="C195" s="96" t="s">
        <v>101</v>
      </c>
      <c r="D195" s="84" t="s">
        <v>92</v>
      </c>
      <c r="E195" s="84" t="s">
        <v>93</v>
      </c>
      <c r="F195" s="266">
        <f>INDEX('E2'!A:R,MATCH(A!B195&amp;"Allowed Claims"&amp;A!C195&amp;A!D195,'E2'!R:R,0),MATCH("Total",'E2'!$A$6:$R$6,0))</f>
        <v>0</v>
      </c>
      <c r="G195" s="253" t="str">
        <f>IFERROR(F195/F194-1,"")</f>
        <v/>
      </c>
      <c r="H195" s="267" t="str">
        <f ca="1">IFERROR(F195/F97,"")</f>
        <v/>
      </c>
      <c r="I195" s="253" t="str">
        <f ca="1">IFERROR(H195/H194-1,"")</f>
        <v/>
      </c>
      <c r="J195" s="368"/>
      <c r="K195" s="56"/>
      <c r="L195" s="56"/>
    </row>
    <row r="196" spans="1:12" ht="15" hidden="1" customHeight="1" x14ac:dyDescent="0.25">
      <c r="A196" s="239" t="s">
        <v>97</v>
      </c>
      <c r="B196" s="84">
        <v>2023</v>
      </c>
      <c r="C196" s="96" t="s">
        <v>101</v>
      </c>
      <c r="D196" s="84" t="s">
        <v>92</v>
      </c>
      <c r="E196" s="84" t="s">
        <v>93</v>
      </c>
      <c r="F196" s="266">
        <f>INDEX('E2'!A:R,MATCH(A!B196&amp;"Allowed Claims"&amp;A!C196&amp;A!D196,'E2'!R:R,0),MATCH("Total",'E2'!$A$6:$R$6,0))</f>
        <v>0</v>
      </c>
      <c r="G196" s="253" t="str">
        <f>IFERROR(F196/F195-1,"")</f>
        <v/>
      </c>
      <c r="H196" s="267" t="str">
        <f ca="1">IFERROR(F196/F98,"")</f>
        <v/>
      </c>
      <c r="I196" s="253" t="str">
        <f ca="1">IFERROR(H196/H195-1,"")</f>
        <v/>
      </c>
      <c r="J196" s="368"/>
      <c r="K196" s="56"/>
      <c r="L196" s="56"/>
    </row>
    <row r="197" spans="1:12" s="368" customFormat="1" ht="15" hidden="1" customHeight="1" x14ac:dyDescent="0.25">
      <c r="A197" s="9"/>
      <c r="B197" s="14"/>
      <c r="C197" s="9"/>
      <c r="D197" s="9"/>
      <c r="E197" s="9"/>
      <c r="F197" s="255"/>
      <c r="G197" s="270"/>
      <c r="H197" s="255"/>
      <c r="I197" s="14"/>
      <c r="K197" s="56"/>
      <c r="L197" s="56"/>
    </row>
    <row r="198" spans="1:12" ht="15" customHeight="1" x14ac:dyDescent="0.25">
      <c r="A198" s="239" t="s">
        <v>80</v>
      </c>
      <c r="B198" s="240">
        <v>2021</v>
      </c>
      <c r="C198" s="257" t="s">
        <v>102</v>
      </c>
      <c r="D198" s="240" t="s">
        <v>92</v>
      </c>
      <c r="E198" s="240" t="s">
        <v>93</v>
      </c>
      <c r="F198" s="266">
        <f>F202+F206</f>
        <v>0</v>
      </c>
      <c r="G198" s="251"/>
      <c r="H198" s="267" t="str">
        <f ca="1">IFERROR(F198/F100,"")</f>
        <v/>
      </c>
      <c r="I198" s="251"/>
      <c r="J198" s="368"/>
      <c r="K198" s="56"/>
      <c r="L198" s="56"/>
    </row>
    <row r="199" spans="1:12" ht="15" customHeight="1" x14ac:dyDescent="0.25">
      <c r="A199" s="254" t="s">
        <v>80</v>
      </c>
      <c r="B199" s="84">
        <v>2022</v>
      </c>
      <c r="C199" s="96" t="s">
        <v>102</v>
      </c>
      <c r="D199" s="84" t="s">
        <v>92</v>
      </c>
      <c r="E199" s="84" t="s">
        <v>93</v>
      </c>
      <c r="F199" s="266">
        <f t="shared" ref="F199:F200" si="15">F203+F207</f>
        <v>0</v>
      </c>
      <c r="G199" s="253" t="str">
        <f>IFERROR(F199/F198-1,"")</f>
        <v/>
      </c>
      <c r="H199" s="267" t="str">
        <f t="shared" ref="H199:H200" ca="1" si="16">IFERROR(F199/F101,"")</f>
        <v/>
      </c>
      <c r="I199" s="253" t="str">
        <f ca="1">IFERROR(H199/H198-1,"")</f>
        <v/>
      </c>
      <c r="J199" s="368"/>
      <c r="K199" s="56"/>
      <c r="L199" s="56"/>
    </row>
    <row r="200" spans="1:12" ht="15" customHeight="1" x14ac:dyDescent="0.25">
      <c r="A200" s="254" t="s">
        <v>80</v>
      </c>
      <c r="B200" s="84">
        <v>2023</v>
      </c>
      <c r="C200" s="96" t="s">
        <v>102</v>
      </c>
      <c r="D200" s="84" t="s">
        <v>92</v>
      </c>
      <c r="E200" s="84" t="s">
        <v>93</v>
      </c>
      <c r="F200" s="266">
        <f t="shared" si="15"/>
        <v>0</v>
      </c>
      <c r="G200" s="253" t="str">
        <f>IFERROR(F200/F199-1,"")</f>
        <v/>
      </c>
      <c r="H200" s="267" t="str">
        <f t="shared" ca="1" si="16"/>
        <v/>
      </c>
      <c r="I200" s="253" t="str">
        <f ca="1">IFERROR(H200/H199-1,"")</f>
        <v/>
      </c>
      <c r="J200" s="368"/>
      <c r="K200" s="56"/>
      <c r="L200" s="56"/>
    </row>
    <row r="201" spans="1:12" s="368" customFormat="1" ht="15" customHeight="1" x14ac:dyDescent="0.25">
      <c r="A201" s="9"/>
      <c r="B201" s="14"/>
      <c r="C201" s="9"/>
      <c r="D201" s="9"/>
      <c r="E201" s="9"/>
      <c r="F201" s="255"/>
      <c r="G201" s="270"/>
      <c r="H201" s="255"/>
      <c r="I201" s="14"/>
      <c r="K201" s="56"/>
      <c r="L201" s="56"/>
    </row>
    <row r="202" spans="1:12" s="368" customFormat="1" ht="15" hidden="1" customHeight="1" x14ac:dyDescent="0.25">
      <c r="A202" s="239" t="s">
        <v>91</v>
      </c>
      <c r="B202" s="240">
        <v>2021</v>
      </c>
      <c r="C202" s="257" t="s">
        <v>102</v>
      </c>
      <c r="D202" s="240" t="s">
        <v>92</v>
      </c>
      <c r="E202" s="240" t="s">
        <v>93</v>
      </c>
      <c r="F202" s="266">
        <f>INDEX('E1'!A:R,MATCH(A!B202&amp;"Allowed Claims"&amp;A!C202&amp;A!D202,'E1'!R:R,0),MATCH("Total",'E1'!$A$6:$R$6,0))</f>
        <v>0</v>
      </c>
      <c r="G202" s="251"/>
      <c r="H202" s="267" t="str">
        <f ca="1">IFERROR(F202/F104,"")</f>
        <v/>
      </c>
      <c r="I202" s="251"/>
      <c r="K202" s="56"/>
      <c r="L202" s="56"/>
    </row>
    <row r="203" spans="1:12" s="368" customFormat="1" ht="15" hidden="1" customHeight="1" x14ac:dyDescent="0.25">
      <c r="A203" s="239" t="s">
        <v>91</v>
      </c>
      <c r="B203" s="84">
        <v>2022</v>
      </c>
      <c r="C203" s="96" t="s">
        <v>102</v>
      </c>
      <c r="D203" s="84" t="s">
        <v>92</v>
      </c>
      <c r="E203" s="84" t="s">
        <v>93</v>
      </c>
      <c r="F203" s="266">
        <f>INDEX('E1'!A:R,MATCH(A!B203&amp;"Allowed Claims"&amp;A!C203&amp;A!D203,'E1'!R:R,0),MATCH("Total",'E1'!$A$6:$R$6,0))</f>
        <v>0</v>
      </c>
      <c r="G203" s="253" t="str">
        <f>IFERROR(F203/F202-1,"")</f>
        <v/>
      </c>
      <c r="H203" s="267" t="str">
        <f t="shared" ref="H203:H204" ca="1" si="17">IFERROR(F203/F105,"")</f>
        <v/>
      </c>
      <c r="I203" s="253" t="str">
        <f ca="1">IFERROR(H203/H202-1,"")</f>
        <v/>
      </c>
      <c r="K203" s="56"/>
      <c r="L203" s="56"/>
    </row>
    <row r="204" spans="1:12" s="368" customFormat="1" ht="15" hidden="1" customHeight="1" x14ac:dyDescent="0.25">
      <c r="A204" s="239" t="s">
        <v>91</v>
      </c>
      <c r="B204" s="84">
        <v>2023</v>
      </c>
      <c r="C204" s="96" t="s">
        <v>102</v>
      </c>
      <c r="D204" s="84" t="s">
        <v>92</v>
      </c>
      <c r="E204" s="84" t="s">
        <v>93</v>
      </c>
      <c r="F204" s="266">
        <f>INDEX('E1'!A:R,MATCH(A!B204&amp;"Allowed Claims"&amp;A!C204&amp;A!D204,'E1'!R:R,0),MATCH("Total",'E1'!$A$6:$R$6,0))</f>
        <v>0</v>
      </c>
      <c r="G204" s="253" t="str">
        <f>IFERROR(F204/F203-1,"")</f>
        <v/>
      </c>
      <c r="H204" s="267" t="str">
        <f t="shared" ca="1" si="17"/>
        <v/>
      </c>
      <c r="I204" s="253" t="str">
        <f ca="1">IFERROR(H204/H203-1,"")</f>
        <v/>
      </c>
      <c r="K204" s="56"/>
      <c r="L204" s="56"/>
    </row>
    <row r="205" spans="1:12" s="368" customFormat="1" ht="15" hidden="1" customHeight="1" x14ac:dyDescent="0.25">
      <c r="A205" s="9"/>
      <c r="B205" s="14"/>
      <c r="C205" s="9"/>
      <c r="D205" s="9"/>
      <c r="E205" s="9"/>
      <c r="F205" s="255"/>
      <c r="G205" s="270"/>
      <c r="H205" s="255"/>
      <c r="I205" s="14"/>
      <c r="K205" s="56"/>
      <c r="L205" s="56"/>
    </row>
    <row r="206" spans="1:12" ht="15" hidden="1" customHeight="1" x14ac:dyDescent="0.25">
      <c r="A206" s="239" t="s">
        <v>97</v>
      </c>
      <c r="B206" s="240">
        <v>2021</v>
      </c>
      <c r="C206" s="257" t="s">
        <v>102</v>
      </c>
      <c r="D206" s="240" t="s">
        <v>92</v>
      </c>
      <c r="E206" s="240" t="s">
        <v>93</v>
      </c>
      <c r="F206" s="266">
        <f>INDEX('E2'!A:R,MATCH(A!B206&amp;"Allowed Claims"&amp;A!C206&amp;A!D206,'E2'!R:R,0),MATCH("Total",'E2'!$A$6:$R$6,0))</f>
        <v>0</v>
      </c>
      <c r="G206" s="251"/>
      <c r="H206" s="267" t="str">
        <f ca="1">IFERROR(F206/F108,"")</f>
        <v/>
      </c>
      <c r="I206" s="251"/>
      <c r="J206" s="368"/>
      <c r="K206" s="56"/>
      <c r="L206" s="56"/>
    </row>
    <row r="207" spans="1:12" ht="15" hidden="1" customHeight="1" x14ac:dyDescent="0.25">
      <c r="A207" s="239" t="s">
        <v>97</v>
      </c>
      <c r="B207" s="84">
        <v>2022</v>
      </c>
      <c r="C207" s="96" t="s">
        <v>102</v>
      </c>
      <c r="D207" s="84" t="s">
        <v>92</v>
      </c>
      <c r="E207" s="84" t="s">
        <v>93</v>
      </c>
      <c r="F207" s="266">
        <f>INDEX('E2'!A:R,MATCH(A!B207&amp;"Allowed Claims"&amp;A!C207&amp;A!D207,'E2'!R:R,0),MATCH("Total",'E2'!$A$6:$R$6,0))</f>
        <v>0</v>
      </c>
      <c r="G207" s="253" t="str">
        <f>IFERROR(F207/F206-1,"")</f>
        <v/>
      </c>
      <c r="H207" s="267" t="str">
        <f ca="1">IFERROR(F207/F109,"")</f>
        <v/>
      </c>
      <c r="I207" s="253" t="str">
        <f ca="1">IFERROR(H207/H206-1,"")</f>
        <v/>
      </c>
      <c r="J207" s="368"/>
      <c r="K207" s="56"/>
      <c r="L207" s="56"/>
    </row>
    <row r="208" spans="1:12" ht="15" hidden="1" customHeight="1" x14ac:dyDescent="0.25">
      <c r="A208" s="239" t="s">
        <v>97</v>
      </c>
      <c r="B208" s="84">
        <v>2023</v>
      </c>
      <c r="C208" s="96" t="s">
        <v>102</v>
      </c>
      <c r="D208" s="84" t="s">
        <v>92</v>
      </c>
      <c r="E208" s="84" t="s">
        <v>93</v>
      </c>
      <c r="F208" s="266">
        <f>INDEX('E2'!A:R,MATCH(A!B208&amp;"Allowed Claims"&amp;A!C208&amp;A!D208,'E2'!R:R,0),MATCH("Total",'E2'!$A$6:$R$6,0))</f>
        <v>0</v>
      </c>
      <c r="G208" s="253" t="str">
        <f>IFERROR(F208/F207-1,"")</f>
        <v/>
      </c>
      <c r="H208" s="267" t="str">
        <f ca="1">IFERROR(F208/F110,"")</f>
        <v/>
      </c>
      <c r="I208" s="253" t="str">
        <f ca="1">IFERROR(H208/H207-1,"")</f>
        <v/>
      </c>
      <c r="J208" s="368"/>
      <c r="K208" s="56"/>
      <c r="L208" s="56"/>
    </row>
    <row r="209" spans="1:12" ht="15" hidden="1" customHeight="1" x14ac:dyDescent="0.25">
      <c r="A209" s="9"/>
      <c r="B209" s="14"/>
      <c r="C209" s="9"/>
      <c r="D209" s="9"/>
      <c r="E209" s="9"/>
      <c r="F209" s="255"/>
      <c r="G209" s="270"/>
      <c r="H209" s="255"/>
      <c r="I209" s="14"/>
      <c r="J209" s="368"/>
      <c r="K209" s="56"/>
      <c r="L209" s="56"/>
    </row>
    <row r="210" spans="1:12" ht="15" customHeight="1" x14ac:dyDescent="0.25">
      <c r="A210" s="239" t="s">
        <v>80</v>
      </c>
      <c r="B210" s="240">
        <v>2021</v>
      </c>
      <c r="C210" s="257" t="s">
        <v>103</v>
      </c>
      <c r="D210" s="240" t="s">
        <v>92</v>
      </c>
      <c r="E210" s="240" t="s">
        <v>93</v>
      </c>
      <c r="F210" s="266">
        <f>F214+F218</f>
        <v>0</v>
      </c>
      <c r="G210" s="251"/>
      <c r="H210" s="267" t="str">
        <f ca="1">IFERROR(F210/F112,"")</f>
        <v/>
      </c>
      <c r="I210" s="251"/>
      <c r="J210" s="368"/>
      <c r="K210" s="56"/>
      <c r="L210" s="56"/>
    </row>
    <row r="211" spans="1:12" ht="15" customHeight="1" x14ac:dyDescent="0.25">
      <c r="A211" s="254" t="s">
        <v>80</v>
      </c>
      <c r="B211" s="84">
        <v>2022</v>
      </c>
      <c r="C211" s="96" t="s">
        <v>103</v>
      </c>
      <c r="D211" s="84" t="s">
        <v>92</v>
      </c>
      <c r="E211" s="84" t="s">
        <v>93</v>
      </c>
      <c r="F211" s="266">
        <f t="shared" ref="F211:F212" si="18">F215+F219</f>
        <v>0</v>
      </c>
      <c r="G211" s="253" t="str">
        <f>IFERROR(F211/F210-1,"")</f>
        <v/>
      </c>
      <c r="H211" s="267" t="str">
        <f t="shared" ref="H211:H212" ca="1" si="19">IFERROR(F211/F113,"")</f>
        <v/>
      </c>
      <c r="I211" s="253" t="str">
        <f ca="1">IFERROR(H211/H210-1,"")</f>
        <v/>
      </c>
      <c r="J211" s="368"/>
      <c r="K211" s="56"/>
      <c r="L211" s="56"/>
    </row>
    <row r="212" spans="1:12" ht="15" customHeight="1" x14ac:dyDescent="0.25">
      <c r="A212" s="254" t="s">
        <v>80</v>
      </c>
      <c r="B212" s="84">
        <v>2023</v>
      </c>
      <c r="C212" s="96" t="s">
        <v>103</v>
      </c>
      <c r="D212" s="84" t="s">
        <v>92</v>
      </c>
      <c r="E212" s="84" t="s">
        <v>93</v>
      </c>
      <c r="F212" s="266">
        <f t="shared" si="18"/>
        <v>0</v>
      </c>
      <c r="G212" s="253" t="str">
        <f>IFERROR(F212/F211-1,"")</f>
        <v/>
      </c>
      <c r="H212" s="267" t="str">
        <f t="shared" ca="1" si="19"/>
        <v/>
      </c>
      <c r="I212" s="253" t="str">
        <f ca="1">IFERROR(H212/H211-1,"")</f>
        <v/>
      </c>
      <c r="J212" s="368"/>
      <c r="K212" s="56"/>
      <c r="L212" s="56"/>
    </row>
    <row r="213" spans="1:12" ht="15" customHeight="1" x14ac:dyDescent="0.25">
      <c r="A213" s="9"/>
      <c r="B213" s="14"/>
      <c r="C213" s="9"/>
      <c r="D213" s="9"/>
      <c r="E213" s="9"/>
      <c r="F213" s="255"/>
      <c r="G213" s="270"/>
      <c r="H213" s="255"/>
      <c r="I213" s="14"/>
      <c r="J213" s="368"/>
      <c r="K213" s="56"/>
      <c r="L213" s="56"/>
    </row>
    <row r="214" spans="1:12" s="368" customFormat="1" ht="15" hidden="1" customHeight="1" x14ac:dyDescent="0.25">
      <c r="A214" s="239" t="s">
        <v>91</v>
      </c>
      <c r="B214" s="240">
        <v>2021</v>
      </c>
      <c r="C214" s="257" t="s">
        <v>103</v>
      </c>
      <c r="D214" s="240" t="s">
        <v>92</v>
      </c>
      <c r="E214" s="240" t="s">
        <v>93</v>
      </c>
      <c r="F214" s="266">
        <f>INDEX('E1'!A:R,MATCH(A!B214&amp;"Allowed Claims"&amp;A!C214&amp;A!D214,'E1'!R:R,0),MATCH("Total",'E1'!$A$6:$R$6,0))</f>
        <v>0</v>
      </c>
      <c r="G214" s="251"/>
      <c r="H214" s="267" t="str">
        <f ca="1">IFERROR(F214/F116,"")</f>
        <v/>
      </c>
      <c r="I214" s="251"/>
      <c r="K214" s="56"/>
      <c r="L214" s="56"/>
    </row>
    <row r="215" spans="1:12" s="368" customFormat="1" ht="15" hidden="1" customHeight="1" x14ac:dyDescent="0.25">
      <c r="A215" s="239" t="s">
        <v>91</v>
      </c>
      <c r="B215" s="84">
        <v>2022</v>
      </c>
      <c r="C215" s="96" t="s">
        <v>103</v>
      </c>
      <c r="D215" s="84" t="s">
        <v>92</v>
      </c>
      <c r="E215" s="84" t="s">
        <v>93</v>
      </c>
      <c r="F215" s="266">
        <f>INDEX('E1'!A:R,MATCH(A!B215&amp;"Allowed Claims"&amp;A!C215&amp;A!D215,'E1'!R:R,0),MATCH("Total",'E1'!$A$6:$R$6,0))</f>
        <v>0</v>
      </c>
      <c r="G215" s="253" t="str">
        <f>IFERROR(F215/F214-1,"")</f>
        <v/>
      </c>
      <c r="H215" s="267" t="str">
        <f t="shared" ref="H215:H216" ca="1" si="20">IFERROR(F215/F117,"")</f>
        <v/>
      </c>
      <c r="I215" s="253" t="str">
        <f ca="1">IFERROR(H215/H214-1,"")</f>
        <v/>
      </c>
      <c r="K215" s="56"/>
      <c r="L215" s="56"/>
    </row>
    <row r="216" spans="1:12" s="368" customFormat="1" ht="15" hidden="1" customHeight="1" x14ac:dyDescent="0.25">
      <c r="A216" s="239" t="s">
        <v>91</v>
      </c>
      <c r="B216" s="84">
        <v>2023</v>
      </c>
      <c r="C216" s="96" t="s">
        <v>103</v>
      </c>
      <c r="D216" s="84" t="s">
        <v>92</v>
      </c>
      <c r="E216" s="84" t="s">
        <v>93</v>
      </c>
      <c r="F216" s="266">
        <f>INDEX('E1'!A:R,MATCH(A!B216&amp;"Allowed Claims"&amp;A!C216&amp;A!D216,'E1'!R:R,0),MATCH("Total",'E1'!$A$6:$R$6,0))</f>
        <v>0</v>
      </c>
      <c r="G216" s="253" t="str">
        <f>IFERROR(F216/F215-1,"")</f>
        <v/>
      </c>
      <c r="H216" s="267" t="str">
        <f t="shared" ca="1" si="20"/>
        <v/>
      </c>
      <c r="I216" s="253" t="str">
        <f ca="1">IFERROR(H216/H215-1,"")</f>
        <v/>
      </c>
      <c r="K216" s="56"/>
      <c r="L216" s="56"/>
    </row>
    <row r="217" spans="1:12" ht="15" hidden="1" customHeight="1" x14ac:dyDescent="0.25">
      <c r="A217" s="9"/>
      <c r="B217" s="14"/>
      <c r="C217" s="9"/>
      <c r="D217" s="9"/>
      <c r="E217" s="9"/>
      <c r="F217" s="255"/>
      <c r="G217" s="270"/>
      <c r="H217" s="255"/>
      <c r="I217" s="14"/>
      <c r="J217" s="368"/>
      <c r="K217" s="56"/>
      <c r="L217" s="56"/>
    </row>
    <row r="218" spans="1:12" ht="15" hidden="1" customHeight="1" x14ac:dyDescent="0.25">
      <c r="A218" s="239" t="s">
        <v>97</v>
      </c>
      <c r="B218" s="240">
        <v>2021</v>
      </c>
      <c r="C218" s="257" t="s">
        <v>103</v>
      </c>
      <c r="D218" s="240" t="s">
        <v>92</v>
      </c>
      <c r="E218" s="240" t="s">
        <v>93</v>
      </c>
      <c r="F218" s="266">
        <f>INDEX('E2'!A:R,MATCH(A!B218&amp;"Allowed Claims"&amp;A!C218&amp;A!D218,'E2'!R:R,0),MATCH("Total",'E2'!$A$6:$R$6,0))</f>
        <v>0</v>
      </c>
      <c r="G218" s="251"/>
      <c r="H218" s="267" t="str">
        <f ca="1">IFERROR(F218/F120,"")</f>
        <v/>
      </c>
      <c r="I218" s="251"/>
      <c r="J218" s="368"/>
      <c r="K218" s="56"/>
      <c r="L218" s="56"/>
    </row>
    <row r="219" spans="1:12" ht="15" hidden="1" customHeight="1" x14ac:dyDescent="0.25">
      <c r="A219" s="239" t="s">
        <v>97</v>
      </c>
      <c r="B219" s="84">
        <v>2022</v>
      </c>
      <c r="C219" s="96" t="s">
        <v>103</v>
      </c>
      <c r="D219" s="84" t="s">
        <v>92</v>
      </c>
      <c r="E219" s="84" t="s">
        <v>93</v>
      </c>
      <c r="F219" s="266">
        <f>INDEX('E2'!A:R,MATCH(A!B219&amp;"Allowed Claims"&amp;A!C219&amp;A!D219,'E2'!R:R,0),MATCH("Total",'E2'!$A$6:$R$6,0))</f>
        <v>0</v>
      </c>
      <c r="G219" s="253" t="str">
        <f>IFERROR(F219/F218-1,"")</f>
        <v/>
      </c>
      <c r="H219" s="267" t="str">
        <f ca="1">IFERROR(F219/F121,"")</f>
        <v/>
      </c>
      <c r="I219" s="253" t="str">
        <f ca="1">IFERROR(H219/H218-1,"")</f>
        <v/>
      </c>
      <c r="J219" s="368"/>
      <c r="K219" s="56"/>
      <c r="L219" s="56"/>
    </row>
    <row r="220" spans="1:12" ht="15" hidden="1" customHeight="1" x14ac:dyDescent="0.25">
      <c r="A220" s="239" t="s">
        <v>97</v>
      </c>
      <c r="B220" s="84">
        <v>2023</v>
      </c>
      <c r="C220" s="96" t="s">
        <v>103</v>
      </c>
      <c r="D220" s="84" t="s">
        <v>92</v>
      </c>
      <c r="E220" s="84" t="s">
        <v>93</v>
      </c>
      <c r="F220" s="266">
        <f>INDEX('E2'!A:R,MATCH(A!B220&amp;"Allowed Claims"&amp;A!C220&amp;A!D220,'E2'!R:R,0),MATCH("Total",'E2'!$A$6:$R$6,0))</f>
        <v>0</v>
      </c>
      <c r="G220" s="253" t="str">
        <f>IFERROR(F220/F219-1,"")</f>
        <v/>
      </c>
      <c r="H220" s="267" t="str">
        <f ca="1">IFERROR(F220/F122,"")</f>
        <v/>
      </c>
      <c r="I220" s="253" t="str">
        <f ca="1">IFERROR(H220/H219-1,"")</f>
        <v/>
      </c>
      <c r="J220" s="368"/>
      <c r="K220" s="56"/>
      <c r="L220" s="56"/>
    </row>
    <row r="221" spans="1:12" s="368" customFormat="1" ht="15" hidden="1" customHeight="1" x14ac:dyDescent="0.25">
      <c r="A221" s="9"/>
      <c r="B221" s="14"/>
      <c r="C221" s="9"/>
      <c r="D221" s="9"/>
      <c r="E221" s="9"/>
      <c r="F221" s="255"/>
      <c r="G221" s="270"/>
      <c r="H221" s="255"/>
      <c r="I221" s="14"/>
      <c r="K221" s="56"/>
      <c r="L221" s="56"/>
    </row>
    <row r="222" spans="1:12" ht="15" customHeight="1" x14ac:dyDescent="0.25">
      <c r="A222" s="239" t="s">
        <v>80</v>
      </c>
      <c r="B222" s="240">
        <v>2021</v>
      </c>
      <c r="C222" s="240" t="s">
        <v>92</v>
      </c>
      <c r="D222" s="258" t="s">
        <v>104</v>
      </c>
      <c r="E222" s="240" t="s">
        <v>93</v>
      </c>
      <c r="F222" s="266">
        <f>F226+F230</f>
        <v>0</v>
      </c>
      <c r="G222" s="251"/>
      <c r="H222" s="267" t="str">
        <f>IFERROR(F222/F124,"")</f>
        <v/>
      </c>
      <c r="I222" s="251"/>
      <c r="K222" s="56"/>
      <c r="L222" s="56"/>
    </row>
    <row r="223" spans="1:12" ht="15" customHeight="1" x14ac:dyDescent="0.25">
      <c r="A223" s="254" t="s">
        <v>80</v>
      </c>
      <c r="B223" s="84">
        <v>2022</v>
      </c>
      <c r="C223" s="84" t="s">
        <v>92</v>
      </c>
      <c r="D223" s="108" t="s">
        <v>104</v>
      </c>
      <c r="E223" s="84" t="s">
        <v>93</v>
      </c>
      <c r="F223" s="266">
        <f t="shared" ref="F223:F224" si="21">F227+F231</f>
        <v>0</v>
      </c>
      <c r="G223" s="253" t="str">
        <f>IFERROR(F223/F222-1,"")</f>
        <v/>
      </c>
      <c r="H223" s="267" t="str">
        <f t="shared" ref="H223:H224" si="22">IFERROR(F223/F125,"")</f>
        <v/>
      </c>
      <c r="I223" s="253" t="str">
        <f>IFERROR(H223/H222-1,"")</f>
        <v/>
      </c>
      <c r="K223" s="56"/>
      <c r="L223" s="56"/>
    </row>
    <row r="224" spans="1:12" ht="15" customHeight="1" x14ac:dyDescent="0.25">
      <c r="A224" s="254" t="s">
        <v>80</v>
      </c>
      <c r="B224" s="84">
        <v>2023</v>
      </c>
      <c r="C224" s="84" t="s">
        <v>92</v>
      </c>
      <c r="D224" s="108" t="s">
        <v>104</v>
      </c>
      <c r="E224" s="84" t="s">
        <v>93</v>
      </c>
      <c r="F224" s="266">
        <f t="shared" si="21"/>
        <v>0</v>
      </c>
      <c r="G224" s="253" t="str">
        <f>IFERROR(F224/F223-1,"")</f>
        <v/>
      </c>
      <c r="H224" s="267" t="str">
        <f t="shared" si="22"/>
        <v/>
      </c>
      <c r="I224" s="253" t="str">
        <f>IFERROR(H224/H223-1,"")</f>
        <v/>
      </c>
      <c r="K224" s="56"/>
      <c r="L224" s="56"/>
    </row>
    <row r="225" spans="1:12" s="368" customFormat="1" ht="15" customHeight="1" x14ac:dyDescent="0.25">
      <c r="A225" s="36"/>
      <c r="B225" s="15"/>
      <c r="C225" s="36"/>
      <c r="D225" s="36"/>
      <c r="E225" s="36"/>
      <c r="F225" s="259"/>
      <c r="G225" s="273"/>
      <c r="H225" s="259"/>
      <c r="I225" s="15"/>
      <c r="J225" s="157"/>
      <c r="K225" s="56"/>
      <c r="L225" s="56"/>
    </row>
    <row r="226" spans="1:12" s="368" customFormat="1" ht="15" hidden="1" customHeight="1" x14ac:dyDescent="0.25">
      <c r="A226" s="239" t="s">
        <v>91</v>
      </c>
      <c r="B226" s="240">
        <v>2021</v>
      </c>
      <c r="C226" s="240" t="s">
        <v>92</v>
      </c>
      <c r="D226" s="258" t="s">
        <v>104</v>
      </c>
      <c r="E226" s="240" t="s">
        <v>93</v>
      </c>
      <c r="F226" s="266">
        <f>INDEX('E1'!A:R,MATCH(A!B226&amp;"Allowed Claims"&amp;A!C226&amp;A!D226,'E1'!R:R,0),MATCH("Total",'E1'!$A$6:$R$6,0))</f>
        <v>0</v>
      </c>
      <c r="G226" s="251"/>
      <c r="H226" s="267" t="str">
        <f>IFERROR(F226/F128,"")</f>
        <v/>
      </c>
      <c r="I226" s="251"/>
      <c r="J226" s="157"/>
      <c r="K226" s="56"/>
      <c r="L226" s="56"/>
    </row>
    <row r="227" spans="1:12" s="368" customFormat="1" ht="15" hidden="1" customHeight="1" x14ac:dyDescent="0.25">
      <c r="A227" s="239" t="s">
        <v>91</v>
      </c>
      <c r="B227" s="84">
        <v>2022</v>
      </c>
      <c r="C227" s="84" t="s">
        <v>92</v>
      </c>
      <c r="D227" s="108" t="s">
        <v>104</v>
      </c>
      <c r="E227" s="84" t="s">
        <v>93</v>
      </c>
      <c r="F227" s="266">
        <f>INDEX('E1'!A:R,MATCH(A!B227&amp;"Allowed Claims"&amp;A!C227&amp;A!D227,'E1'!R:R,0),MATCH("Total",'E1'!$A$6:$R$6,0))</f>
        <v>0</v>
      </c>
      <c r="G227" s="253" t="str">
        <f>IFERROR(F227/F226-1,"")</f>
        <v/>
      </c>
      <c r="H227" s="267" t="str">
        <f t="shared" ref="H227:H228" si="23">IFERROR(F227/F129,"")</f>
        <v/>
      </c>
      <c r="I227" s="253" t="str">
        <f>IFERROR(H227/H226-1,"")</f>
        <v/>
      </c>
      <c r="J227" s="157"/>
      <c r="K227" s="56"/>
      <c r="L227" s="56"/>
    </row>
    <row r="228" spans="1:12" s="368" customFormat="1" ht="15" hidden="1" customHeight="1" x14ac:dyDescent="0.25">
      <c r="A228" s="239" t="s">
        <v>91</v>
      </c>
      <c r="B228" s="84">
        <v>2023</v>
      </c>
      <c r="C228" s="84" t="s">
        <v>92</v>
      </c>
      <c r="D228" s="108" t="s">
        <v>104</v>
      </c>
      <c r="E228" s="84" t="s">
        <v>93</v>
      </c>
      <c r="F228" s="266">
        <f>INDEX('E1'!A:R,MATCH(A!B228&amp;"Allowed Claims"&amp;A!C228&amp;A!D228,'E1'!R:R,0),MATCH("Total",'E1'!$A$6:$R$6,0))</f>
        <v>0</v>
      </c>
      <c r="G228" s="253" t="str">
        <f>IFERROR(F228/F227-1,"")</f>
        <v/>
      </c>
      <c r="H228" s="267" t="str">
        <f t="shared" si="23"/>
        <v/>
      </c>
      <c r="I228" s="253" t="str">
        <f>IFERROR(H228/H227-1,"")</f>
        <v/>
      </c>
      <c r="J228" s="157"/>
      <c r="K228" s="56"/>
      <c r="L228" s="56"/>
    </row>
    <row r="229" spans="1:12" s="368" customFormat="1" ht="15" hidden="1" customHeight="1" x14ac:dyDescent="0.25">
      <c r="A229" s="36"/>
      <c r="B229" s="15"/>
      <c r="C229" s="36"/>
      <c r="D229" s="36"/>
      <c r="E229" s="36"/>
      <c r="F229" s="259"/>
      <c r="G229" s="273"/>
      <c r="H229" s="259"/>
      <c r="I229" s="15"/>
      <c r="J229" s="157"/>
      <c r="K229" s="56"/>
      <c r="L229" s="56"/>
    </row>
    <row r="230" spans="1:12" ht="15" hidden="1" customHeight="1" x14ac:dyDescent="0.25">
      <c r="A230" s="239" t="s">
        <v>97</v>
      </c>
      <c r="B230" s="240">
        <v>2021</v>
      </c>
      <c r="C230" s="240" t="s">
        <v>92</v>
      </c>
      <c r="D230" s="258" t="s">
        <v>104</v>
      </c>
      <c r="E230" s="240" t="s">
        <v>93</v>
      </c>
      <c r="F230" s="266">
        <f>INDEX('E2'!A:R,MATCH(A!B230&amp;"Allowed Claims"&amp;A!C230&amp;A!D230,'E2'!R:R,0),MATCH("Total",'E2'!$A$6:$R$6,0))</f>
        <v>0</v>
      </c>
      <c r="G230" s="251"/>
      <c r="H230" s="267" t="str">
        <f>IFERROR(F230/F132,"")</f>
        <v/>
      </c>
      <c r="I230" s="251"/>
      <c r="K230" s="56"/>
      <c r="L230" s="56"/>
    </row>
    <row r="231" spans="1:12" ht="15" hidden="1" customHeight="1" x14ac:dyDescent="0.25">
      <c r="A231" s="239" t="s">
        <v>97</v>
      </c>
      <c r="B231" s="84">
        <v>2022</v>
      </c>
      <c r="C231" s="84" t="s">
        <v>92</v>
      </c>
      <c r="D231" s="108" t="s">
        <v>104</v>
      </c>
      <c r="E231" s="84" t="s">
        <v>93</v>
      </c>
      <c r="F231" s="266">
        <f>INDEX('E2'!A:R,MATCH(A!B231&amp;"Allowed Claims"&amp;A!C231&amp;A!D231,'E2'!R:R,0),MATCH("Total",'E2'!$A$6:$R$6,0))</f>
        <v>0</v>
      </c>
      <c r="G231" s="253" t="str">
        <f>IFERROR(F231/F230-1,"")</f>
        <v/>
      </c>
      <c r="H231" s="267" t="str">
        <f>IFERROR(F231/F133,"")</f>
        <v/>
      </c>
      <c r="I231" s="253" t="str">
        <f>IFERROR(H231/H230-1,"")</f>
        <v/>
      </c>
      <c r="K231" s="56"/>
      <c r="L231" s="56"/>
    </row>
    <row r="232" spans="1:12" ht="15" hidden="1" customHeight="1" x14ac:dyDescent="0.25">
      <c r="A232" s="239" t="s">
        <v>97</v>
      </c>
      <c r="B232" s="84">
        <v>2023</v>
      </c>
      <c r="C232" s="84" t="s">
        <v>92</v>
      </c>
      <c r="D232" s="108" t="s">
        <v>104</v>
      </c>
      <c r="E232" s="84" t="s">
        <v>93</v>
      </c>
      <c r="F232" s="266">
        <f>INDEX('E2'!A:R,MATCH(A!B232&amp;"Allowed Claims"&amp;A!C232&amp;A!D232,'E2'!R:R,0),MATCH("Total",'E2'!$A$6:$R$6,0))</f>
        <v>0</v>
      </c>
      <c r="G232" s="253" t="str">
        <f>IFERROR(F232/F231-1,"")</f>
        <v/>
      </c>
      <c r="H232" s="267" t="str">
        <f>IFERROR(F232/F134,"")</f>
        <v/>
      </c>
      <c r="I232" s="253" t="str">
        <f>IFERROR(H232/H231-1,"")</f>
        <v/>
      </c>
      <c r="K232" s="56"/>
      <c r="L232" s="56"/>
    </row>
    <row r="233" spans="1:12" s="368" customFormat="1" ht="15" hidden="1" customHeight="1" x14ac:dyDescent="0.25">
      <c r="A233" s="36"/>
      <c r="B233" s="15"/>
      <c r="C233" s="36"/>
      <c r="D233" s="36"/>
      <c r="E233" s="36"/>
      <c r="F233" s="259"/>
      <c r="G233" s="273"/>
      <c r="H233" s="259"/>
      <c r="I233" s="15"/>
      <c r="J233" s="157"/>
      <c r="K233" s="56"/>
      <c r="L233" s="56"/>
    </row>
    <row r="234" spans="1:12" ht="15" customHeight="1" x14ac:dyDescent="0.25">
      <c r="A234" s="239" t="s">
        <v>80</v>
      </c>
      <c r="B234" s="240">
        <v>2021</v>
      </c>
      <c r="C234" s="240" t="s">
        <v>92</v>
      </c>
      <c r="D234" s="258" t="s">
        <v>105</v>
      </c>
      <c r="E234" s="240" t="s">
        <v>93</v>
      </c>
      <c r="F234" s="266">
        <f>F238+F242</f>
        <v>0</v>
      </c>
      <c r="G234" s="251"/>
      <c r="H234" s="267" t="str">
        <f>IFERROR(F234/F136,"")</f>
        <v/>
      </c>
      <c r="I234" s="251"/>
      <c r="K234" s="56"/>
      <c r="L234" s="56"/>
    </row>
    <row r="235" spans="1:12" ht="15" customHeight="1" x14ac:dyDescent="0.25">
      <c r="A235" s="254" t="s">
        <v>80</v>
      </c>
      <c r="B235" s="84">
        <v>2022</v>
      </c>
      <c r="C235" s="84" t="s">
        <v>92</v>
      </c>
      <c r="D235" s="108" t="s">
        <v>105</v>
      </c>
      <c r="E235" s="84" t="s">
        <v>93</v>
      </c>
      <c r="F235" s="266">
        <f t="shared" ref="F235:F236" si="24">F239+F243</f>
        <v>0</v>
      </c>
      <c r="G235" s="253" t="str">
        <f>IFERROR(F235/F234-1,"")</f>
        <v/>
      </c>
      <c r="H235" s="267" t="str">
        <f t="shared" ref="H235:H236" si="25">IFERROR(F235/F137,"")</f>
        <v/>
      </c>
      <c r="I235" s="253" t="str">
        <f>IFERROR(H235/H234-1,"")</f>
        <v/>
      </c>
      <c r="K235" s="56"/>
      <c r="L235" s="56"/>
    </row>
    <row r="236" spans="1:12" ht="15" customHeight="1" x14ac:dyDescent="0.25">
      <c r="A236" s="254" t="s">
        <v>80</v>
      </c>
      <c r="B236" s="84">
        <v>2023</v>
      </c>
      <c r="C236" s="84" t="s">
        <v>92</v>
      </c>
      <c r="D236" s="108" t="s">
        <v>105</v>
      </c>
      <c r="E236" s="84" t="s">
        <v>93</v>
      </c>
      <c r="F236" s="266">
        <f t="shared" si="24"/>
        <v>0</v>
      </c>
      <c r="G236" s="253" t="str">
        <f>IFERROR(F236/F235-1,"")</f>
        <v/>
      </c>
      <c r="H236" s="267" t="str">
        <f t="shared" si="25"/>
        <v/>
      </c>
      <c r="I236" s="253" t="str">
        <f>IFERROR(H236/H235-1,"")</f>
        <v/>
      </c>
      <c r="K236" s="56"/>
      <c r="L236" s="56"/>
    </row>
    <row r="237" spans="1:12" s="368" customFormat="1" ht="15" customHeight="1" x14ac:dyDescent="0.25">
      <c r="A237" s="36"/>
      <c r="B237" s="15"/>
      <c r="C237" s="36"/>
      <c r="D237" s="36"/>
      <c r="E237" s="36"/>
      <c r="F237" s="259"/>
      <c r="G237" s="273"/>
      <c r="H237" s="259"/>
      <c r="I237" s="15"/>
      <c r="J237" s="157"/>
      <c r="K237" s="56"/>
      <c r="L237" s="56"/>
    </row>
    <row r="238" spans="1:12" s="368" customFormat="1" ht="15" hidden="1" customHeight="1" x14ac:dyDescent="0.25">
      <c r="A238" s="239" t="s">
        <v>91</v>
      </c>
      <c r="B238" s="240">
        <v>2021</v>
      </c>
      <c r="C238" s="240" t="s">
        <v>92</v>
      </c>
      <c r="D238" s="258" t="s">
        <v>105</v>
      </c>
      <c r="E238" s="240" t="s">
        <v>93</v>
      </c>
      <c r="F238" s="266">
        <f>INDEX('E1'!A:R,MATCH(A!B238&amp;"Allowed Claims"&amp;A!C238&amp;A!D238,'E1'!R:R,0),MATCH("Total",'E1'!$A$6:$R$6,0))</f>
        <v>0</v>
      </c>
      <c r="G238" s="251"/>
      <c r="H238" s="267" t="str">
        <f>IFERROR(F238/F140,"")</f>
        <v/>
      </c>
      <c r="I238" s="251"/>
      <c r="J238" s="157"/>
      <c r="K238" s="56"/>
      <c r="L238" s="56"/>
    </row>
    <row r="239" spans="1:12" s="368" customFormat="1" ht="15" hidden="1" customHeight="1" x14ac:dyDescent="0.25">
      <c r="A239" s="239" t="s">
        <v>91</v>
      </c>
      <c r="B239" s="84">
        <v>2022</v>
      </c>
      <c r="C239" s="84" t="s">
        <v>92</v>
      </c>
      <c r="D239" s="108" t="s">
        <v>105</v>
      </c>
      <c r="E239" s="84" t="s">
        <v>93</v>
      </c>
      <c r="F239" s="266">
        <f>INDEX('E1'!A:R,MATCH(A!B239&amp;"Allowed Claims"&amp;A!C239&amp;A!D239,'E1'!R:R,0),MATCH("Total",'E1'!$A$6:$R$6,0))</f>
        <v>0</v>
      </c>
      <c r="G239" s="253" t="str">
        <f>IFERROR(F239/F238-1,"")</f>
        <v/>
      </c>
      <c r="H239" s="267" t="str">
        <f t="shared" ref="H239:H240" si="26">IFERROR(F239/F141,"")</f>
        <v/>
      </c>
      <c r="I239" s="253" t="str">
        <f>IFERROR(H239/H238-1,"")</f>
        <v/>
      </c>
      <c r="J239" s="157"/>
      <c r="K239" s="56"/>
      <c r="L239" s="56"/>
    </row>
    <row r="240" spans="1:12" s="368" customFormat="1" ht="15" hidden="1" customHeight="1" x14ac:dyDescent="0.25">
      <c r="A240" s="239" t="s">
        <v>91</v>
      </c>
      <c r="B240" s="84">
        <v>2023</v>
      </c>
      <c r="C240" s="84" t="s">
        <v>92</v>
      </c>
      <c r="D240" s="108" t="s">
        <v>105</v>
      </c>
      <c r="E240" s="84" t="s">
        <v>93</v>
      </c>
      <c r="F240" s="266">
        <f>INDEX('E1'!A:R,MATCH(A!B240&amp;"Allowed Claims"&amp;A!C240&amp;A!D240,'E1'!R:R,0),MATCH("Total",'E1'!$A$6:$R$6,0))</f>
        <v>0</v>
      </c>
      <c r="G240" s="253" t="str">
        <f>IFERROR(F240/F239-1,"")</f>
        <v/>
      </c>
      <c r="H240" s="267" t="str">
        <f t="shared" si="26"/>
        <v/>
      </c>
      <c r="I240" s="253" t="str">
        <f>IFERROR(H240/H239-1,"")</f>
        <v/>
      </c>
      <c r="J240" s="157"/>
      <c r="K240" s="56"/>
      <c r="L240" s="56"/>
    </row>
    <row r="241" spans="1:12" s="368" customFormat="1" ht="15" hidden="1" customHeight="1" x14ac:dyDescent="0.25">
      <c r="A241" s="36"/>
      <c r="B241" s="15"/>
      <c r="C241" s="36"/>
      <c r="D241" s="36"/>
      <c r="E241" s="36"/>
      <c r="F241" s="259"/>
      <c r="G241" s="273"/>
      <c r="H241" s="259"/>
      <c r="I241" s="15"/>
      <c r="J241" s="157"/>
      <c r="K241" s="56"/>
      <c r="L241" s="56"/>
    </row>
    <row r="242" spans="1:12" ht="15" hidden="1" customHeight="1" x14ac:dyDescent="0.25">
      <c r="A242" s="239" t="s">
        <v>97</v>
      </c>
      <c r="B242" s="240">
        <v>2021</v>
      </c>
      <c r="C242" s="240" t="s">
        <v>92</v>
      </c>
      <c r="D242" s="258" t="s">
        <v>105</v>
      </c>
      <c r="E242" s="240" t="s">
        <v>93</v>
      </c>
      <c r="F242" s="266">
        <f>INDEX('E2'!A:R,MATCH(A!B242&amp;"Allowed Claims"&amp;A!C242&amp;A!D242,'E2'!R:R,0),MATCH("Total",'E2'!$A$6:$R$6,0))</f>
        <v>0</v>
      </c>
      <c r="G242" s="251"/>
      <c r="H242" s="267" t="str">
        <f>IFERROR(F242/F144,"")</f>
        <v/>
      </c>
      <c r="I242" s="251"/>
      <c r="K242" s="56"/>
      <c r="L242" s="56"/>
    </row>
    <row r="243" spans="1:12" ht="15" hidden="1" customHeight="1" x14ac:dyDescent="0.25">
      <c r="A243" s="239" t="s">
        <v>97</v>
      </c>
      <c r="B243" s="84">
        <v>2022</v>
      </c>
      <c r="C243" s="84" t="s">
        <v>92</v>
      </c>
      <c r="D243" s="108" t="s">
        <v>105</v>
      </c>
      <c r="E243" s="84" t="s">
        <v>93</v>
      </c>
      <c r="F243" s="266">
        <f>INDEX('E2'!A:R,MATCH(A!B243&amp;"Allowed Claims"&amp;A!C243&amp;A!D243,'E2'!R:R,0),MATCH("Total",'E2'!$A$6:$R$6,0))</f>
        <v>0</v>
      </c>
      <c r="G243" s="253" t="str">
        <f>IFERROR(F243/F242-1,"")</f>
        <v/>
      </c>
      <c r="H243" s="267" t="str">
        <f>IFERROR(F243/F145,"")</f>
        <v/>
      </c>
      <c r="I243" s="253" t="str">
        <f>IFERROR(H243/H242-1,"")</f>
        <v/>
      </c>
      <c r="K243" s="56"/>
      <c r="L243" s="56"/>
    </row>
    <row r="244" spans="1:12" ht="15" hidden="1" customHeight="1" x14ac:dyDescent="0.25">
      <c r="A244" s="239" t="s">
        <v>97</v>
      </c>
      <c r="B244" s="84">
        <v>2023</v>
      </c>
      <c r="C244" s="84" t="s">
        <v>92</v>
      </c>
      <c r="D244" s="108" t="s">
        <v>105</v>
      </c>
      <c r="E244" s="84" t="s">
        <v>93</v>
      </c>
      <c r="F244" s="266">
        <f>INDEX('E2'!A:R,MATCH(A!B244&amp;"Allowed Claims"&amp;A!C244&amp;A!D244,'E2'!R:R,0),MATCH("Total",'E2'!$A$6:$R$6,0))</f>
        <v>0</v>
      </c>
      <c r="G244" s="253" t="str">
        <f>IFERROR(F244/F243-1,"")</f>
        <v/>
      </c>
      <c r="H244" s="267" t="str">
        <f>IFERROR(F244/F146,"")</f>
        <v/>
      </c>
      <c r="I244" s="253" t="str">
        <f>IFERROR(H244/H243-1,"")</f>
        <v/>
      </c>
      <c r="K244" s="56"/>
      <c r="L244" s="56"/>
    </row>
    <row r="245" spans="1:12" s="368" customFormat="1" ht="15" hidden="1" customHeight="1" x14ac:dyDescent="0.25">
      <c r="A245" s="36"/>
      <c r="B245" s="15"/>
      <c r="C245" s="36"/>
      <c r="D245" s="36"/>
      <c r="E245" s="36"/>
      <c r="F245" s="259"/>
      <c r="G245" s="273"/>
      <c r="H245" s="259"/>
      <c r="I245" s="15"/>
      <c r="J245" s="157"/>
      <c r="K245" s="56"/>
      <c r="L245" s="56"/>
    </row>
    <row r="246" spans="1:12" ht="15" customHeight="1" x14ac:dyDescent="0.25">
      <c r="A246" s="239" t="s">
        <v>80</v>
      </c>
      <c r="B246" s="240">
        <v>2021</v>
      </c>
      <c r="C246" s="240" t="s">
        <v>92</v>
      </c>
      <c r="D246" s="258" t="s">
        <v>106</v>
      </c>
      <c r="E246" s="240" t="s">
        <v>93</v>
      </c>
      <c r="F246" s="266">
        <f>F250+F254</f>
        <v>0</v>
      </c>
      <c r="G246" s="251"/>
      <c r="H246" s="267" t="str">
        <f>IFERROR(F246/F148,"")</f>
        <v/>
      </c>
      <c r="I246" s="251"/>
      <c r="K246" s="56"/>
      <c r="L246" s="56"/>
    </row>
    <row r="247" spans="1:12" ht="15" customHeight="1" x14ac:dyDescent="0.25">
      <c r="A247" s="254" t="s">
        <v>80</v>
      </c>
      <c r="B247" s="84">
        <v>2022</v>
      </c>
      <c r="C247" s="84" t="s">
        <v>92</v>
      </c>
      <c r="D247" s="108" t="s">
        <v>106</v>
      </c>
      <c r="E247" s="84" t="s">
        <v>93</v>
      </c>
      <c r="F247" s="266">
        <f t="shared" ref="F247:F248" si="27">F251+F255</f>
        <v>0</v>
      </c>
      <c r="G247" s="253" t="str">
        <f>IFERROR(F247/F246-1,"")</f>
        <v/>
      </c>
      <c r="H247" s="267" t="str">
        <f t="shared" ref="H247:H248" si="28">IFERROR(F247/F149,"")</f>
        <v/>
      </c>
      <c r="I247" s="253" t="str">
        <f>IFERROR(H247/H246-1,"")</f>
        <v/>
      </c>
      <c r="K247" s="56"/>
      <c r="L247" s="56"/>
    </row>
    <row r="248" spans="1:12" ht="15" customHeight="1" x14ac:dyDescent="0.25">
      <c r="A248" s="254" t="s">
        <v>80</v>
      </c>
      <c r="B248" s="84">
        <v>2023</v>
      </c>
      <c r="C248" s="84" t="s">
        <v>92</v>
      </c>
      <c r="D248" s="108" t="s">
        <v>106</v>
      </c>
      <c r="E248" s="84" t="s">
        <v>93</v>
      </c>
      <c r="F248" s="266">
        <f t="shared" si="27"/>
        <v>0</v>
      </c>
      <c r="G248" s="253" t="str">
        <f>IFERROR(F248/F247-1,"")</f>
        <v/>
      </c>
      <c r="H248" s="267" t="str">
        <f t="shared" si="28"/>
        <v/>
      </c>
      <c r="I248" s="253" t="str">
        <f>IFERROR(H248/H247-1,"")</f>
        <v/>
      </c>
      <c r="K248" s="56"/>
      <c r="L248" s="56"/>
    </row>
    <row r="249" spans="1:12" s="368" customFormat="1" ht="15" customHeight="1" x14ac:dyDescent="0.25">
      <c r="A249" s="9"/>
      <c r="B249" s="14"/>
      <c r="C249" s="9"/>
      <c r="D249" s="9"/>
      <c r="E249" s="9"/>
      <c r="F249" s="255"/>
      <c r="G249" s="270"/>
      <c r="H249" s="255"/>
      <c r="I249" s="14"/>
    </row>
    <row r="250" spans="1:12" s="368" customFormat="1" ht="15" hidden="1" customHeight="1" x14ac:dyDescent="0.25">
      <c r="A250" s="239" t="s">
        <v>91</v>
      </c>
      <c r="B250" s="240">
        <v>2021</v>
      </c>
      <c r="C250" s="240" t="s">
        <v>92</v>
      </c>
      <c r="D250" s="258" t="s">
        <v>106</v>
      </c>
      <c r="E250" s="240" t="s">
        <v>93</v>
      </c>
      <c r="F250" s="266">
        <f>INDEX('E1'!A:R,MATCH(A!B250&amp;"Allowed Claims"&amp;A!C250&amp;A!D250,'E1'!R:R,0),MATCH("Total",'E1'!$A$6:$R$6,0))</f>
        <v>0</v>
      </c>
      <c r="G250" s="251"/>
      <c r="H250" s="267" t="str">
        <f>IFERROR(F250/F152,"")</f>
        <v/>
      </c>
      <c r="I250" s="251"/>
      <c r="K250" s="260" t="s">
        <v>107</v>
      </c>
      <c r="L250" s="261"/>
    </row>
    <row r="251" spans="1:12" s="368" customFormat="1" ht="15" hidden="1" customHeight="1" x14ac:dyDescent="0.25">
      <c r="A251" s="239" t="s">
        <v>91</v>
      </c>
      <c r="B251" s="84">
        <v>2022</v>
      </c>
      <c r="C251" s="84" t="s">
        <v>92</v>
      </c>
      <c r="D251" s="108" t="s">
        <v>106</v>
      </c>
      <c r="E251" s="84" t="s">
        <v>93</v>
      </c>
      <c r="F251" s="266">
        <f>INDEX('E1'!A:R,MATCH(A!B251&amp;"Allowed Claims"&amp;A!C251&amp;A!D251,'E1'!R:R,0),MATCH("Total",'E1'!$A$6:$R$6,0))</f>
        <v>0</v>
      </c>
      <c r="G251" s="253" t="str">
        <f>IFERROR(F251/F250-1,"")</f>
        <v/>
      </c>
      <c r="H251" s="267" t="str">
        <f t="shared" ref="H251:H252" si="29">IFERROR(F251/F153,"")</f>
        <v/>
      </c>
      <c r="I251" s="253" t="str">
        <f>IFERROR(H251/H250-1,"")</f>
        <v/>
      </c>
      <c r="K251" s="260" t="s">
        <v>107</v>
      </c>
      <c r="L251" s="261"/>
    </row>
    <row r="252" spans="1:12" s="368" customFormat="1" ht="15" hidden="1" customHeight="1" x14ac:dyDescent="0.25">
      <c r="A252" s="239" t="s">
        <v>91</v>
      </c>
      <c r="B252" s="84">
        <v>2023</v>
      </c>
      <c r="C252" s="84" t="s">
        <v>92</v>
      </c>
      <c r="D252" s="108" t="s">
        <v>106</v>
      </c>
      <c r="E252" s="84" t="s">
        <v>93</v>
      </c>
      <c r="F252" s="266">
        <f>INDEX('E1'!A:R,MATCH(A!B252&amp;"Allowed Claims"&amp;A!C252&amp;A!D252,'E1'!R:R,0),MATCH("Total",'E1'!$A$6:$R$6,0))</f>
        <v>0</v>
      </c>
      <c r="G252" s="253" t="str">
        <f>IFERROR(F252/F251-1,"")</f>
        <v/>
      </c>
      <c r="H252" s="267" t="str">
        <f t="shared" si="29"/>
        <v/>
      </c>
      <c r="I252" s="253" t="str">
        <f>IFERROR(H252/H251-1,"")</f>
        <v/>
      </c>
      <c r="K252" s="260" t="s">
        <v>107</v>
      </c>
      <c r="L252" s="261"/>
    </row>
    <row r="253" spans="1:12" s="368" customFormat="1" ht="15" hidden="1" customHeight="1" x14ac:dyDescent="0.25">
      <c r="A253" s="9"/>
      <c r="B253" s="14"/>
      <c r="C253" s="9"/>
      <c r="D253" s="9"/>
      <c r="E253" s="9"/>
      <c r="F253" s="255"/>
      <c r="G253" s="270"/>
      <c r="H253" s="255"/>
      <c r="I253" s="14"/>
    </row>
    <row r="254" spans="1:12" ht="15" hidden="1" customHeight="1" x14ac:dyDescent="0.25">
      <c r="A254" s="239" t="s">
        <v>97</v>
      </c>
      <c r="B254" s="240">
        <v>2021</v>
      </c>
      <c r="C254" s="240" t="s">
        <v>92</v>
      </c>
      <c r="D254" s="258" t="s">
        <v>106</v>
      </c>
      <c r="E254" s="240" t="s">
        <v>93</v>
      </c>
      <c r="F254" s="266">
        <f>INDEX('E2'!A:R,MATCH(A!B254&amp;"Allowed Claims"&amp;A!C254&amp;A!D254,'E2'!R:R,0),MATCH("Total",'E2'!$A$6:$R$6,0))</f>
        <v>0</v>
      </c>
      <c r="G254" s="251"/>
      <c r="H254" s="267" t="str">
        <f>IFERROR(F254/F156,"")</f>
        <v/>
      </c>
      <c r="I254" s="251"/>
      <c r="J254" s="368"/>
      <c r="K254" s="260" t="s">
        <v>107</v>
      </c>
      <c r="L254" s="261"/>
    </row>
    <row r="255" spans="1:12" ht="15" hidden="1" customHeight="1" x14ac:dyDescent="0.25">
      <c r="A255" s="239" t="s">
        <v>97</v>
      </c>
      <c r="B255" s="84">
        <v>2022</v>
      </c>
      <c r="C255" s="84" t="s">
        <v>92</v>
      </c>
      <c r="D255" s="108" t="s">
        <v>106</v>
      </c>
      <c r="E255" s="84" t="s">
        <v>93</v>
      </c>
      <c r="F255" s="266">
        <f>INDEX('E2'!A:R,MATCH(A!B255&amp;"Allowed Claims"&amp;A!C255&amp;A!D255,'E2'!R:R,0),MATCH("Total",'E2'!$A$6:$R$6,0))</f>
        <v>0</v>
      </c>
      <c r="G255" s="253" t="str">
        <f>IFERROR(F255/F254-1,"")</f>
        <v/>
      </c>
      <c r="H255" s="267" t="str">
        <f>IFERROR(F255/F157,"")</f>
        <v/>
      </c>
      <c r="I255" s="253" t="str">
        <f>IFERROR(H255/H254-1,"")</f>
        <v/>
      </c>
      <c r="J255" s="368"/>
      <c r="K255" s="260" t="s">
        <v>107</v>
      </c>
      <c r="L255" s="261"/>
    </row>
    <row r="256" spans="1:12" ht="15" hidden="1" customHeight="1" x14ac:dyDescent="0.25">
      <c r="A256" s="239" t="s">
        <v>97</v>
      </c>
      <c r="B256" s="84">
        <v>2023</v>
      </c>
      <c r="C256" s="84" t="s">
        <v>92</v>
      </c>
      <c r="D256" s="108" t="s">
        <v>106</v>
      </c>
      <c r="E256" s="84" t="s">
        <v>93</v>
      </c>
      <c r="F256" s="266">
        <f>INDEX('E2'!A:R,MATCH(A!B256&amp;"Allowed Claims"&amp;A!C256&amp;A!D256,'E2'!R:R,0),MATCH("Total",'E2'!$A$6:$R$6,0))</f>
        <v>0</v>
      </c>
      <c r="G256" s="253" t="str">
        <f>IFERROR(F256/F255-1,"")</f>
        <v/>
      </c>
      <c r="H256" s="267" t="str">
        <f>IFERROR(F256/F158,"")</f>
        <v/>
      </c>
      <c r="I256" s="253" t="str">
        <f>IFERROR(H256/H255-1,"")</f>
        <v/>
      </c>
      <c r="J256" s="368"/>
      <c r="K256" s="260" t="s">
        <v>107</v>
      </c>
      <c r="L256" s="261"/>
    </row>
    <row r="257" spans="1:12" ht="15" hidden="1" customHeight="1" x14ac:dyDescent="0.25">
      <c r="A257" s="9"/>
      <c r="B257" s="243"/>
      <c r="C257" s="262"/>
      <c r="D257" s="262"/>
      <c r="E257" s="263"/>
      <c r="F257" s="274"/>
      <c r="G257" s="275"/>
      <c r="H257" s="276"/>
      <c r="I257" s="275"/>
      <c r="J257" s="368"/>
      <c r="K257" s="368"/>
      <c r="L257" s="368"/>
    </row>
    <row r="258" spans="1:12" ht="15" customHeight="1" x14ac:dyDescent="0.25">
      <c r="A258" s="229" t="s">
        <v>109</v>
      </c>
      <c r="B258" s="230"/>
      <c r="C258" s="231"/>
      <c r="D258" s="231"/>
      <c r="E258" s="232"/>
      <c r="F258" s="277"/>
      <c r="G258" s="278"/>
      <c r="H258" s="279"/>
      <c r="I258" s="278"/>
      <c r="J258" s="377"/>
      <c r="K258" s="377"/>
      <c r="L258" s="377"/>
    </row>
    <row r="259" spans="1:12" ht="15" customHeight="1" x14ac:dyDescent="0.25">
      <c r="A259" s="235"/>
      <c r="B259" s="174"/>
      <c r="C259" s="236"/>
      <c r="D259" s="236"/>
      <c r="E259" s="237"/>
      <c r="F259" s="280"/>
      <c r="G259" s="281"/>
      <c r="H259" s="282"/>
      <c r="I259" s="281"/>
    </row>
    <row r="260" spans="1:12" ht="15" customHeight="1" x14ac:dyDescent="0.25">
      <c r="A260" s="239" t="s">
        <v>80</v>
      </c>
      <c r="B260" s="240">
        <v>2021</v>
      </c>
      <c r="C260" s="241" t="s">
        <v>92</v>
      </c>
      <c r="D260" s="241" t="s">
        <v>92</v>
      </c>
      <c r="E260" s="240" t="s">
        <v>93</v>
      </c>
      <c r="F260" s="266">
        <f>F264+F268</f>
        <v>0</v>
      </c>
      <c r="G260" s="251"/>
      <c r="H260" s="267" t="str">
        <f>IFERROR(F260/F64,"")</f>
        <v/>
      </c>
      <c r="I260" s="251"/>
      <c r="J260" s="368"/>
      <c r="K260" s="56"/>
      <c r="L260" s="56"/>
    </row>
    <row r="261" spans="1:12" ht="15" customHeight="1" x14ac:dyDescent="0.25">
      <c r="A261" s="239" t="s">
        <v>80</v>
      </c>
      <c r="B261" s="84">
        <v>2022</v>
      </c>
      <c r="C261" s="86" t="s">
        <v>92</v>
      </c>
      <c r="D261" s="86" t="s">
        <v>92</v>
      </c>
      <c r="E261" s="84" t="s">
        <v>93</v>
      </c>
      <c r="F261" s="266">
        <f t="shared" ref="F261:F262" si="30">F265+F269</f>
        <v>0</v>
      </c>
      <c r="G261" s="253" t="str">
        <f>IFERROR(F261/F260-1,"")</f>
        <v/>
      </c>
      <c r="H261" s="267" t="str">
        <f>IFERROR(F261/F65,"")</f>
        <v/>
      </c>
      <c r="I261" s="253" t="str">
        <f>IFERROR(H261/H260-1,"")</f>
        <v/>
      </c>
      <c r="J261" s="368"/>
      <c r="K261" s="56"/>
      <c r="L261" s="56"/>
    </row>
    <row r="262" spans="1:12" ht="15" customHeight="1" x14ac:dyDescent="0.25">
      <c r="A262" s="239" t="s">
        <v>80</v>
      </c>
      <c r="B262" s="84">
        <v>2023</v>
      </c>
      <c r="C262" s="86" t="s">
        <v>92</v>
      </c>
      <c r="D262" s="86" t="s">
        <v>92</v>
      </c>
      <c r="E262" s="84" t="s">
        <v>93</v>
      </c>
      <c r="F262" s="266">
        <f t="shared" si="30"/>
        <v>0</v>
      </c>
      <c r="G262" s="253" t="str">
        <f>IFERROR(F262/F261-1,"")</f>
        <v/>
      </c>
      <c r="H262" s="267" t="str">
        <f>IFERROR(F262/F66,"")</f>
        <v/>
      </c>
      <c r="I262" s="253" t="str">
        <f>IFERROR(H262/H261-1,"")</f>
        <v/>
      </c>
      <c r="J262" s="368"/>
      <c r="K262" s="56"/>
      <c r="L262" s="56"/>
    </row>
    <row r="263" spans="1:12" ht="15" customHeight="1" x14ac:dyDescent="0.25">
      <c r="A263" s="235"/>
      <c r="B263" s="174"/>
      <c r="C263" s="236"/>
      <c r="D263" s="236"/>
      <c r="E263" s="237"/>
      <c r="F263" s="280"/>
      <c r="G263" s="281"/>
      <c r="H263" s="282"/>
      <c r="I263" s="281"/>
      <c r="K263" s="56"/>
      <c r="L263" s="56"/>
    </row>
    <row r="264" spans="1:12" ht="15" customHeight="1" x14ac:dyDescent="0.25">
      <c r="A264" s="239" t="s">
        <v>91</v>
      </c>
      <c r="B264" s="240">
        <v>2021</v>
      </c>
      <c r="C264" s="241" t="s">
        <v>92</v>
      </c>
      <c r="D264" s="241" t="s">
        <v>92</v>
      </c>
      <c r="E264" s="240" t="s">
        <v>93</v>
      </c>
      <c r="F264" s="266">
        <f>INDEX('E1'!A:R,MATCH(A!B264&amp;"Incurred Claims"&amp;A!C264&amp;A!D264,'E1'!R:R,0),MATCH("Total",'E1'!$A$6:$R$6,0))</f>
        <v>0</v>
      </c>
      <c r="G264" s="251"/>
      <c r="H264" s="267" t="str">
        <f>IFERROR(F264/F68,"")</f>
        <v/>
      </c>
      <c r="I264" s="251"/>
      <c r="J264" s="368"/>
      <c r="K264" s="56"/>
      <c r="L264" s="56"/>
    </row>
    <row r="265" spans="1:12" ht="15" customHeight="1" x14ac:dyDescent="0.25">
      <c r="A265" s="254" t="s">
        <v>91</v>
      </c>
      <c r="B265" s="84">
        <v>2022</v>
      </c>
      <c r="C265" s="86" t="s">
        <v>92</v>
      </c>
      <c r="D265" s="86" t="s">
        <v>92</v>
      </c>
      <c r="E265" s="84" t="s">
        <v>93</v>
      </c>
      <c r="F265" s="268">
        <f>INDEX('E1'!A:R,MATCH(A!B265&amp;"Incurred Claims"&amp;A!C265&amp;A!D265,'E1'!R:R,0),MATCH("Total",'E1'!$A$6:$R$6,0))</f>
        <v>0</v>
      </c>
      <c r="G265" s="253" t="str">
        <f>IFERROR(F265/F264-1,"")</f>
        <v/>
      </c>
      <c r="H265" s="267" t="str">
        <f>IFERROR(F265/F69,"")</f>
        <v/>
      </c>
      <c r="I265" s="253" t="str">
        <f>IFERROR(H265/H264-1,"")</f>
        <v/>
      </c>
      <c r="J265" s="368"/>
      <c r="K265" s="56"/>
      <c r="L265" s="56"/>
    </row>
    <row r="266" spans="1:12" ht="15" customHeight="1" x14ac:dyDescent="0.25">
      <c r="A266" s="254" t="s">
        <v>91</v>
      </c>
      <c r="B266" s="84">
        <v>2023</v>
      </c>
      <c r="C266" s="86" t="s">
        <v>92</v>
      </c>
      <c r="D266" s="86" t="s">
        <v>92</v>
      </c>
      <c r="E266" s="84" t="s">
        <v>93</v>
      </c>
      <c r="F266" s="268">
        <f>INDEX('E1'!A:R,MATCH(A!B266&amp;"Incurred Claims"&amp;A!C266&amp;A!D266,'E1'!R:R,0),MATCH("Total",'E1'!$A$6:$R$6,0))</f>
        <v>0</v>
      </c>
      <c r="G266" s="253" t="str">
        <f>IFERROR(F266/F265-1,"")</f>
        <v/>
      </c>
      <c r="H266" s="267" t="str">
        <f>IFERROR(F266/F70,"")</f>
        <v/>
      </c>
      <c r="I266" s="253" t="str">
        <f>IFERROR(H266/H265-1,"")</f>
        <v/>
      </c>
      <c r="J266" s="368"/>
      <c r="K266" s="56"/>
      <c r="L266" s="56"/>
    </row>
    <row r="267" spans="1:12" ht="15" customHeight="1" x14ac:dyDescent="0.25">
      <c r="A267" s="9"/>
      <c r="B267" s="245"/>
      <c r="C267" s="245"/>
      <c r="D267" s="245"/>
      <c r="E267" s="245"/>
      <c r="F267" s="269"/>
      <c r="G267" s="255"/>
      <c r="H267" s="270"/>
      <c r="I267" s="255"/>
      <c r="J267" s="368"/>
      <c r="K267" s="56"/>
      <c r="L267" s="56"/>
    </row>
    <row r="268" spans="1:12" ht="15" customHeight="1" x14ac:dyDescent="0.25">
      <c r="A268" s="239" t="s">
        <v>97</v>
      </c>
      <c r="B268" s="240">
        <v>2021</v>
      </c>
      <c r="C268" s="241" t="s">
        <v>92</v>
      </c>
      <c r="D268" s="241" t="s">
        <v>92</v>
      </c>
      <c r="E268" s="240" t="s">
        <v>93</v>
      </c>
      <c r="F268" s="266">
        <f>INDEX('E2'!A:R,MATCH(A!B268&amp;"Incurred Claims"&amp;A!C268&amp;A!D268,'E2'!R:R,0),MATCH("Total",'E2'!$A$6:$R$6,0))</f>
        <v>0</v>
      </c>
      <c r="G268" s="251"/>
      <c r="H268" s="267" t="str">
        <f>IFERROR(F268/F72,"")</f>
        <v/>
      </c>
      <c r="I268" s="251"/>
      <c r="J268" s="368"/>
      <c r="K268" s="56"/>
      <c r="L268" s="56"/>
    </row>
    <row r="269" spans="1:12" ht="15" customHeight="1" x14ac:dyDescent="0.25">
      <c r="A269" s="239" t="s">
        <v>97</v>
      </c>
      <c r="B269" s="84">
        <v>2022</v>
      </c>
      <c r="C269" s="86" t="s">
        <v>92</v>
      </c>
      <c r="D269" s="86" t="s">
        <v>92</v>
      </c>
      <c r="E269" s="84" t="s">
        <v>93</v>
      </c>
      <c r="F269" s="266">
        <f>INDEX('E2'!A:R,MATCH(A!B269&amp;"Incurred Claims"&amp;A!C269&amp;A!D269,'E2'!R:R,0),MATCH("Total",'E2'!$A$6:$R$6,0))</f>
        <v>0</v>
      </c>
      <c r="G269" s="253" t="str">
        <f>IFERROR(F269/F268-1,"")</f>
        <v/>
      </c>
      <c r="H269" s="267" t="str">
        <f>IFERROR(F269/F73,"")</f>
        <v/>
      </c>
      <c r="I269" s="253" t="str">
        <f>IFERROR(H269/H268-1,"")</f>
        <v/>
      </c>
      <c r="J269" s="368"/>
      <c r="K269" s="56"/>
      <c r="L269" s="56"/>
    </row>
    <row r="270" spans="1:12" ht="15" customHeight="1" x14ac:dyDescent="0.25">
      <c r="A270" s="239" t="s">
        <v>97</v>
      </c>
      <c r="B270" s="84">
        <v>2023</v>
      </c>
      <c r="C270" s="86" t="s">
        <v>92</v>
      </c>
      <c r="D270" s="86" t="s">
        <v>92</v>
      </c>
      <c r="E270" s="84" t="s">
        <v>93</v>
      </c>
      <c r="F270" s="266">
        <f>INDEX('E2'!A:R,MATCH(A!B270&amp;"Incurred Claims"&amp;A!C270&amp;A!D270,'E2'!R:R,0),MATCH("Total",'E2'!$A$6:$R$6,0))</f>
        <v>0</v>
      </c>
      <c r="G270" s="253" t="str">
        <f>IFERROR(F270/F269-1,"")</f>
        <v/>
      </c>
      <c r="H270" s="267" t="str">
        <f>IFERROR(F270/F74,"")</f>
        <v/>
      </c>
      <c r="I270" s="253" t="str">
        <f>IFERROR(H270/H269-1,"")</f>
        <v/>
      </c>
      <c r="J270" s="368"/>
      <c r="K270" s="56"/>
      <c r="L270" s="56"/>
    </row>
    <row r="271" spans="1:12" ht="15" customHeight="1" x14ac:dyDescent="0.25">
      <c r="A271" s="9"/>
      <c r="B271" s="14"/>
      <c r="C271" s="9"/>
      <c r="D271" s="9"/>
      <c r="E271" s="9"/>
      <c r="F271" s="255"/>
      <c r="G271" s="272"/>
      <c r="H271" s="255"/>
      <c r="I271" s="14"/>
      <c r="J271" s="368"/>
      <c r="K271" s="56"/>
      <c r="L271" s="56"/>
    </row>
    <row r="272" spans="1:12" ht="15" customHeight="1" x14ac:dyDescent="0.25">
      <c r="A272" s="239" t="s">
        <v>80</v>
      </c>
      <c r="B272" s="240">
        <v>2021</v>
      </c>
      <c r="C272" s="257" t="s">
        <v>100</v>
      </c>
      <c r="D272" s="240" t="s">
        <v>92</v>
      </c>
      <c r="E272" s="240" t="s">
        <v>93</v>
      </c>
      <c r="F272" s="266">
        <f>F276+F280</f>
        <v>0</v>
      </c>
      <c r="G272" s="251"/>
      <c r="H272" s="267" t="str">
        <f ca="1">IFERROR(F272/F76,"")</f>
        <v/>
      </c>
      <c r="I272" s="251"/>
      <c r="J272" s="368"/>
      <c r="K272" s="56"/>
      <c r="L272" s="56"/>
    </row>
    <row r="273" spans="1:12" ht="15" customHeight="1" x14ac:dyDescent="0.25">
      <c r="A273" s="239" t="s">
        <v>80</v>
      </c>
      <c r="B273" s="84">
        <v>2022</v>
      </c>
      <c r="C273" s="96" t="s">
        <v>100</v>
      </c>
      <c r="D273" s="84" t="s">
        <v>92</v>
      </c>
      <c r="E273" s="84" t="s">
        <v>93</v>
      </c>
      <c r="F273" s="266">
        <f t="shared" ref="F273:F274" si="31">F277+F281</f>
        <v>0</v>
      </c>
      <c r="G273" s="253" t="str">
        <f>IFERROR(F273/F272-1,"")</f>
        <v/>
      </c>
      <c r="H273" s="267" t="str">
        <f t="shared" ref="H273:H274" ca="1" si="32">IFERROR(F273/F77,"")</f>
        <v/>
      </c>
      <c r="I273" s="253" t="str">
        <f ca="1">IFERROR(H273/H272-1,"")</f>
        <v/>
      </c>
      <c r="J273" s="368"/>
      <c r="K273" s="56"/>
      <c r="L273" s="56"/>
    </row>
    <row r="274" spans="1:12" ht="15" customHeight="1" x14ac:dyDescent="0.25">
      <c r="A274" s="239" t="s">
        <v>80</v>
      </c>
      <c r="B274" s="84">
        <v>2023</v>
      </c>
      <c r="C274" s="96" t="s">
        <v>100</v>
      </c>
      <c r="D274" s="84" t="s">
        <v>92</v>
      </c>
      <c r="E274" s="84" t="s">
        <v>93</v>
      </c>
      <c r="F274" s="266">
        <f t="shared" si="31"/>
        <v>0</v>
      </c>
      <c r="G274" s="253" t="str">
        <f>IFERROR(F274/F273-1,"")</f>
        <v/>
      </c>
      <c r="H274" s="267" t="str">
        <f t="shared" ca="1" si="32"/>
        <v/>
      </c>
      <c r="I274" s="253" t="str">
        <f ca="1">IFERROR(H274/H273-1,"")</f>
        <v/>
      </c>
      <c r="J274" s="368"/>
      <c r="K274" s="56"/>
      <c r="L274" s="56"/>
    </row>
    <row r="275" spans="1:12" ht="15" customHeight="1" x14ac:dyDescent="0.25">
      <c r="A275" s="9"/>
      <c r="B275" s="14"/>
      <c r="C275" s="9"/>
      <c r="D275" s="9"/>
      <c r="E275" s="9"/>
      <c r="F275" s="255"/>
      <c r="G275" s="272"/>
      <c r="H275" s="255"/>
      <c r="I275" s="14"/>
      <c r="J275" s="368"/>
      <c r="K275" s="56"/>
      <c r="L275" s="56"/>
    </row>
    <row r="276" spans="1:12" ht="15" customHeight="1" x14ac:dyDescent="0.25">
      <c r="A276" s="239" t="s">
        <v>91</v>
      </c>
      <c r="B276" s="240">
        <v>2021</v>
      </c>
      <c r="C276" s="257" t="s">
        <v>100</v>
      </c>
      <c r="D276" s="240" t="s">
        <v>92</v>
      </c>
      <c r="E276" s="240" t="s">
        <v>93</v>
      </c>
      <c r="F276" s="266">
        <f>INDEX('E1'!A:R,MATCH(A!B276&amp;"Incurred Claims"&amp;A!C276&amp;A!D276,'E1'!R:R,0),MATCH("Total",'E1'!$A$6:$R$6,0))</f>
        <v>0</v>
      </c>
      <c r="G276" s="251"/>
      <c r="H276" s="267" t="str">
        <f ca="1">IFERROR(F276/F80,"")</f>
        <v/>
      </c>
      <c r="I276" s="251"/>
      <c r="J276" s="368"/>
      <c r="K276" s="56"/>
      <c r="L276" s="56"/>
    </row>
    <row r="277" spans="1:12" ht="15" customHeight="1" x14ac:dyDescent="0.25">
      <c r="A277" s="254" t="s">
        <v>91</v>
      </c>
      <c r="B277" s="84">
        <v>2022</v>
      </c>
      <c r="C277" s="96" t="s">
        <v>100</v>
      </c>
      <c r="D277" s="84" t="s">
        <v>92</v>
      </c>
      <c r="E277" s="84" t="s">
        <v>93</v>
      </c>
      <c r="F277" s="266">
        <f>INDEX('E1'!A:R,MATCH(A!B277&amp;"Incurred Claims"&amp;A!C277&amp;A!D277,'E1'!R:R,0),MATCH("Total",'E1'!$A$6:$R$6,0))</f>
        <v>0</v>
      </c>
      <c r="G277" s="253" t="str">
        <f>IFERROR(F277/F276-1,"")</f>
        <v/>
      </c>
      <c r="H277" s="267" t="str">
        <f t="shared" ref="H277:H278" ca="1" si="33">IFERROR(F277/F81,"")</f>
        <v/>
      </c>
      <c r="I277" s="253" t="str">
        <f ca="1">IFERROR(H277/H276-1,"")</f>
        <v/>
      </c>
      <c r="J277" s="368"/>
      <c r="K277" s="56"/>
      <c r="L277" s="56"/>
    </row>
    <row r="278" spans="1:12" ht="15" customHeight="1" x14ac:dyDescent="0.25">
      <c r="A278" s="254" t="s">
        <v>91</v>
      </c>
      <c r="B278" s="84">
        <v>2023</v>
      </c>
      <c r="C278" s="96" t="s">
        <v>100</v>
      </c>
      <c r="D278" s="84" t="s">
        <v>92</v>
      </c>
      <c r="E278" s="84" t="s">
        <v>93</v>
      </c>
      <c r="F278" s="266">
        <f>INDEX('E1'!A:R,MATCH(A!B278&amp;"Incurred Claims"&amp;A!C278&amp;A!D278,'E1'!R:R,0),MATCH("Total",'E1'!$A$6:$R$6,0))</f>
        <v>0</v>
      </c>
      <c r="G278" s="253" t="str">
        <f>IFERROR(F278/F277-1,"")</f>
        <v/>
      </c>
      <c r="H278" s="267" t="str">
        <f t="shared" ca="1" si="33"/>
        <v/>
      </c>
      <c r="I278" s="253" t="str">
        <f ca="1">IFERROR(H278/H277-1,"")</f>
        <v/>
      </c>
      <c r="J278" s="368"/>
      <c r="K278" s="56"/>
      <c r="L278" s="56"/>
    </row>
    <row r="279" spans="1:12" ht="15" customHeight="1" x14ac:dyDescent="0.25">
      <c r="A279" s="239"/>
      <c r="B279" s="84"/>
      <c r="C279" s="84"/>
      <c r="D279" s="84"/>
      <c r="E279" s="84"/>
      <c r="F279" s="283"/>
      <c r="G279" s="259"/>
      <c r="H279" s="273"/>
      <c r="I279" s="259"/>
      <c r="J279" s="368"/>
      <c r="K279" s="56"/>
      <c r="L279" s="56"/>
    </row>
    <row r="280" spans="1:12" ht="15" customHeight="1" x14ac:dyDescent="0.25">
      <c r="A280" s="239" t="s">
        <v>97</v>
      </c>
      <c r="B280" s="240">
        <v>2021</v>
      </c>
      <c r="C280" s="257" t="s">
        <v>100</v>
      </c>
      <c r="D280" s="240" t="s">
        <v>92</v>
      </c>
      <c r="E280" s="240" t="s">
        <v>93</v>
      </c>
      <c r="F280" s="266">
        <f>INDEX('E2'!A:R,MATCH(A!B280&amp;"Incurred Claims"&amp;A!C280&amp;A!D280,'E2'!R:R,0),MATCH("Total",'E2'!$A$6:$R$6,0))</f>
        <v>0</v>
      </c>
      <c r="G280" s="251"/>
      <c r="H280" s="267" t="str">
        <f ca="1">IFERROR(F280/F84,"")</f>
        <v/>
      </c>
      <c r="I280" s="251"/>
      <c r="J280" s="368"/>
      <c r="K280" s="56"/>
      <c r="L280" s="56"/>
    </row>
    <row r="281" spans="1:12" ht="15" customHeight="1" x14ac:dyDescent="0.25">
      <c r="A281" s="239" t="s">
        <v>97</v>
      </c>
      <c r="B281" s="84">
        <v>2022</v>
      </c>
      <c r="C281" s="96" t="s">
        <v>100</v>
      </c>
      <c r="D281" s="84" t="s">
        <v>92</v>
      </c>
      <c r="E281" s="84" t="s">
        <v>93</v>
      </c>
      <c r="F281" s="266">
        <f>INDEX('E2'!A:R,MATCH(A!B281&amp;"Incurred Claims"&amp;A!C281&amp;A!D281,'E2'!R:R,0),MATCH("Total",'E2'!$A$6:$R$6,0))</f>
        <v>0</v>
      </c>
      <c r="G281" s="253" t="str">
        <f>IFERROR(F281/F280-1,"")</f>
        <v/>
      </c>
      <c r="H281" s="267" t="str">
        <f ca="1">IFERROR(F281/F85,"")</f>
        <v/>
      </c>
      <c r="I281" s="253" t="str">
        <f ca="1">IFERROR(H281/H280-1,"")</f>
        <v/>
      </c>
      <c r="J281" s="368"/>
      <c r="K281" s="56"/>
      <c r="L281" s="56"/>
    </row>
    <row r="282" spans="1:12" ht="15" customHeight="1" x14ac:dyDescent="0.25">
      <c r="A282" s="239" t="s">
        <v>97</v>
      </c>
      <c r="B282" s="84">
        <v>2023</v>
      </c>
      <c r="C282" s="96" t="s">
        <v>100</v>
      </c>
      <c r="D282" s="84" t="s">
        <v>92</v>
      </c>
      <c r="E282" s="84" t="s">
        <v>93</v>
      </c>
      <c r="F282" s="266">
        <f>INDEX('E2'!A:R,MATCH(A!B282&amp;"Incurred Claims"&amp;A!C282&amp;A!D282,'E2'!R:R,0),MATCH("Total",'E2'!$A$6:$R$6,0))</f>
        <v>0</v>
      </c>
      <c r="G282" s="253" t="str">
        <f>IFERROR(F282/F281-1,"")</f>
        <v/>
      </c>
      <c r="H282" s="267" t="str">
        <f ca="1">IFERROR(F282/F86,"")</f>
        <v/>
      </c>
      <c r="I282" s="253" t="str">
        <f ca="1">IFERROR(H282/H281-1,"")</f>
        <v/>
      </c>
      <c r="J282" s="368"/>
      <c r="K282" s="56"/>
      <c r="L282" s="56"/>
    </row>
    <row r="283" spans="1:12" s="368" customFormat="1" ht="15" customHeight="1" x14ac:dyDescent="0.25">
      <c r="A283" s="9"/>
      <c r="B283" s="14"/>
      <c r="C283" s="9"/>
      <c r="D283" s="9"/>
      <c r="E283" s="9"/>
      <c r="F283" s="255"/>
      <c r="G283" s="270"/>
      <c r="H283" s="255"/>
      <c r="I283" s="14"/>
      <c r="K283" s="56"/>
      <c r="L283" s="56"/>
    </row>
    <row r="284" spans="1:12" s="368" customFormat="1" ht="15" customHeight="1" x14ac:dyDescent="0.25">
      <c r="A284" s="239" t="s">
        <v>80</v>
      </c>
      <c r="B284" s="240">
        <v>2021</v>
      </c>
      <c r="C284" s="257" t="s">
        <v>101</v>
      </c>
      <c r="D284" s="240" t="s">
        <v>92</v>
      </c>
      <c r="E284" s="240" t="s">
        <v>93</v>
      </c>
      <c r="F284" s="266">
        <f>F288+F292</f>
        <v>0</v>
      </c>
      <c r="G284" s="251"/>
      <c r="H284" s="267" t="str">
        <f ca="1">IFERROR(F284/F88,"")</f>
        <v/>
      </c>
      <c r="I284" s="251"/>
      <c r="K284" s="56"/>
      <c r="L284" s="56"/>
    </row>
    <row r="285" spans="1:12" s="368" customFormat="1" ht="15" customHeight="1" x14ac:dyDescent="0.25">
      <c r="A285" s="239" t="s">
        <v>80</v>
      </c>
      <c r="B285" s="84">
        <v>2022</v>
      </c>
      <c r="C285" s="96" t="s">
        <v>101</v>
      </c>
      <c r="D285" s="84" t="s">
        <v>92</v>
      </c>
      <c r="E285" s="84" t="s">
        <v>93</v>
      </c>
      <c r="F285" s="266">
        <f t="shared" ref="F285:F286" si="34">F289+F293</f>
        <v>0</v>
      </c>
      <c r="G285" s="253" t="str">
        <f>IFERROR(F285/F284-1,"")</f>
        <v/>
      </c>
      <c r="H285" s="267" t="str">
        <f t="shared" ref="H285:H286" ca="1" si="35">IFERROR(F285/F89,"")</f>
        <v/>
      </c>
      <c r="I285" s="253" t="str">
        <f ca="1">IFERROR(H285/H284-1,"")</f>
        <v/>
      </c>
      <c r="K285" s="56"/>
      <c r="L285" s="56"/>
    </row>
    <row r="286" spans="1:12" s="368" customFormat="1" ht="15" customHeight="1" x14ac:dyDescent="0.25">
      <c r="A286" s="239" t="s">
        <v>80</v>
      </c>
      <c r="B286" s="84">
        <v>2023</v>
      </c>
      <c r="C286" s="96" t="s">
        <v>101</v>
      </c>
      <c r="D286" s="84" t="s">
        <v>92</v>
      </c>
      <c r="E286" s="84" t="s">
        <v>93</v>
      </c>
      <c r="F286" s="266">
        <f t="shared" si="34"/>
        <v>0</v>
      </c>
      <c r="G286" s="253" t="str">
        <f>IFERROR(F286/F285-1,"")</f>
        <v/>
      </c>
      <c r="H286" s="267" t="str">
        <f t="shared" ca="1" si="35"/>
        <v/>
      </c>
      <c r="I286" s="253" t="str">
        <f ca="1">IFERROR(H286/H285-1,"")</f>
        <v/>
      </c>
      <c r="K286" s="56"/>
      <c r="L286" s="56"/>
    </row>
    <row r="287" spans="1:12" s="368" customFormat="1" ht="15" customHeight="1" x14ac:dyDescent="0.25">
      <c r="A287" s="9"/>
      <c r="B287" s="14"/>
      <c r="C287" s="9"/>
      <c r="D287" s="9"/>
      <c r="E287" s="9"/>
      <c r="F287" s="255"/>
      <c r="G287" s="270"/>
      <c r="H287" s="255"/>
      <c r="I287" s="14"/>
      <c r="K287" s="56"/>
      <c r="L287" s="56"/>
    </row>
    <row r="288" spans="1:12" s="368" customFormat="1" ht="15" customHeight="1" x14ac:dyDescent="0.25">
      <c r="A288" s="239" t="s">
        <v>91</v>
      </c>
      <c r="B288" s="240">
        <v>2021</v>
      </c>
      <c r="C288" s="257" t="s">
        <v>101</v>
      </c>
      <c r="D288" s="240" t="s">
        <v>92</v>
      </c>
      <c r="E288" s="240" t="s">
        <v>93</v>
      </c>
      <c r="F288" s="266">
        <f>INDEX('E1'!A:R,MATCH(A!B288&amp;"Incurred Claims"&amp;A!C288&amp;A!D288,'E1'!R:R,0),MATCH("Total",'E1'!$A$6:$R$6,0))</f>
        <v>0</v>
      </c>
      <c r="G288" s="251"/>
      <c r="H288" s="267" t="str">
        <f ca="1">IFERROR(F288/F92,"")</f>
        <v/>
      </c>
      <c r="I288" s="251"/>
      <c r="K288" s="56"/>
      <c r="L288" s="56"/>
    </row>
    <row r="289" spans="1:12" s="368" customFormat="1" ht="15" customHeight="1" x14ac:dyDescent="0.25">
      <c r="A289" s="254" t="s">
        <v>91</v>
      </c>
      <c r="B289" s="84">
        <v>2022</v>
      </c>
      <c r="C289" s="96" t="s">
        <v>101</v>
      </c>
      <c r="D289" s="84" t="s">
        <v>92</v>
      </c>
      <c r="E289" s="84" t="s">
        <v>93</v>
      </c>
      <c r="F289" s="266">
        <f>INDEX('E1'!A:R,MATCH(A!B289&amp;"Incurred Claims"&amp;A!C289&amp;A!D289,'E1'!R:R,0),MATCH("Total",'E1'!$A$6:$R$6,0))</f>
        <v>0</v>
      </c>
      <c r="G289" s="253" t="str">
        <f>IFERROR(F289/F288-1,"")</f>
        <v/>
      </c>
      <c r="H289" s="267" t="str">
        <f t="shared" ref="H289:H290" ca="1" si="36">IFERROR(F289/F93,"")</f>
        <v/>
      </c>
      <c r="I289" s="253" t="str">
        <f ca="1">IFERROR(H289/H288-1,"")</f>
        <v/>
      </c>
      <c r="K289" s="56"/>
      <c r="L289" s="56"/>
    </row>
    <row r="290" spans="1:12" s="368" customFormat="1" ht="15" customHeight="1" x14ac:dyDescent="0.25">
      <c r="A290" s="254" t="s">
        <v>91</v>
      </c>
      <c r="B290" s="84">
        <v>2023</v>
      </c>
      <c r="C290" s="96" t="s">
        <v>101</v>
      </c>
      <c r="D290" s="84" t="s">
        <v>92</v>
      </c>
      <c r="E290" s="84" t="s">
        <v>93</v>
      </c>
      <c r="F290" s="266">
        <f>INDEX('E1'!A:R,MATCH(A!B290&amp;"Incurred Claims"&amp;A!C290&amp;A!D290,'E1'!R:R,0),MATCH("Total",'E1'!$A$6:$R$6,0))</f>
        <v>0</v>
      </c>
      <c r="G290" s="253" t="str">
        <f>IFERROR(F290/F289-1,"")</f>
        <v/>
      </c>
      <c r="H290" s="267" t="str">
        <f t="shared" ca="1" si="36"/>
        <v/>
      </c>
      <c r="I290" s="253" t="str">
        <f ca="1">IFERROR(H290/H289-1,"")</f>
        <v/>
      </c>
      <c r="K290" s="56"/>
      <c r="L290" s="56"/>
    </row>
    <row r="291" spans="1:12" s="368" customFormat="1" ht="15" customHeight="1" x14ac:dyDescent="0.25">
      <c r="A291" s="9"/>
      <c r="B291" s="14"/>
      <c r="C291" s="9"/>
      <c r="D291" s="9"/>
      <c r="E291" s="9"/>
      <c r="F291" s="255"/>
      <c r="G291" s="270"/>
      <c r="H291" s="255"/>
      <c r="I291" s="14"/>
      <c r="K291" s="56"/>
      <c r="L291" s="56"/>
    </row>
    <row r="292" spans="1:12" ht="15" customHeight="1" x14ac:dyDescent="0.25">
      <c r="A292" s="239" t="s">
        <v>97</v>
      </c>
      <c r="B292" s="240">
        <v>2021</v>
      </c>
      <c r="C292" s="257" t="s">
        <v>101</v>
      </c>
      <c r="D292" s="240" t="s">
        <v>92</v>
      </c>
      <c r="E292" s="240" t="s">
        <v>93</v>
      </c>
      <c r="F292" s="266">
        <f>INDEX('E2'!A:R,MATCH(A!B292&amp;"Incurred Claims"&amp;A!C292&amp;A!D292,'E2'!R:R,0),MATCH("Total",'E2'!$A$6:$R$6,0))</f>
        <v>0</v>
      </c>
      <c r="G292" s="251"/>
      <c r="H292" s="267" t="str">
        <f ca="1">IFERROR(F292/F96,"")</f>
        <v/>
      </c>
      <c r="I292" s="251"/>
      <c r="J292" s="368"/>
      <c r="K292" s="56"/>
      <c r="L292" s="56"/>
    </row>
    <row r="293" spans="1:12" ht="15" customHeight="1" x14ac:dyDescent="0.25">
      <c r="A293" s="239" t="s">
        <v>97</v>
      </c>
      <c r="B293" s="84">
        <v>2022</v>
      </c>
      <c r="C293" s="96" t="s">
        <v>101</v>
      </c>
      <c r="D293" s="84" t="s">
        <v>92</v>
      </c>
      <c r="E293" s="84" t="s">
        <v>93</v>
      </c>
      <c r="F293" s="266">
        <f>INDEX('E2'!A:R,MATCH(A!B293&amp;"Incurred Claims"&amp;A!C293&amp;A!D293,'E2'!R:R,0),MATCH("Total",'E2'!$A$6:$R$6,0))</f>
        <v>0</v>
      </c>
      <c r="G293" s="253" t="str">
        <f>IFERROR(F293/F292-1,"")</f>
        <v/>
      </c>
      <c r="H293" s="267" t="str">
        <f ca="1">IFERROR(F293/F97,"")</f>
        <v/>
      </c>
      <c r="I293" s="253" t="str">
        <f ca="1">IFERROR(H293/H292-1,"")</f>
        <v/>
      </c>
      <c r="J293" s="368"/>
      <c r="K293" s="56"/>
      <c r="L293" s="56"/>
    </row>
    <row r="294" spans="1:12" ht="15" customHeight="1" x14ac:dyDescent="0.25">
      <c r="A294" s="239" t="s">
        <v>97</v>
      </c>
      <c r="B294" s="84">
        <v>2023</v>
      </c>
      <c r="C294" s="96" t="s">
        <v>101</v>
      </c>
      <c r="D294" s="84" t="s">
        <v>92</v>
      </c>
      <c r="E294" s="84" t="s">
        <v>93</v>
      </c>
      <c r="F294" s="266">
        <f>INDEX('E2'!A:R,MATCH(A!B294&amp;"Incurred Claims"&amp;A!C294&amp;A!D294,'E2'!R:R,0),MATCH("Total",'E2'!$A$6:$R$6,0))</f>
        <v>0</v>
      </c>
      <c r="G294" s="253" t="str">
        <f>IFERROR(F294/F293-1,"")</f>
        <v/>
      </c>
      <c r="H294" s="267" t="str">
        <f ca="1">IFERROR(F294/F98,"")</f>
        <v/>
      </c>
      <c r="I294" s="253" t="str">
        <f ca="1">IFERROR(H294/H293-1,"")</f>
        <v/>
      </c>
      <c r="J294" s="368"/>
      <c r="K294" s="56"/>
      <c r="L294" s="56"/>
    </row>
    <row r="295" spans="1:12" s="368" customFormat="1" ht="15" customHeight="1" x14ac:dyDescent="0.25">
      <c r="A295" s="9"/>
      <c r="B295" s="14"/>
      <c r="C295" s="9"/>
      <c r="D295" s="9"/>
      <c r="E295" s="9"/>
      <c r="F295" s="255"/>
      <c r="G295" s="270"/>
      <c r="H295" s="255"/>
      <c r="I295" s="14"/>
      <c r="K295" s="56"/>
      <c r="L295" s="56"/>
    </row>
    <row r="296" spans="1:12" s="368" customFormat="1" ht="15" customHeight="1" x14ac:dyDescent="0.25">
      <c r="A296" s="239" t="s">
        <v>80</v>
      </c>
      <c r="B296" s="240">
        <v>2021</v>
      </c>
      <c r="C296" s="257" t="s">
        <v>102</v>
      </c>
      <c r="D296" s="240" t="s">
        <v>92</v>
      </c>
      <c r="E296" s="240" t="s">
        <v>93</v>
      </c>
      <c r="F296" s="266">
        <f>F300+F304</f>
        <v>0</v>
      </c>
      <c r="G296" s="251"/>
      <c r="H296" s="267" t="str">
        <f ca="1">IFERROR(F296/F100,"")</f>
        <v/>
      </c>
      <c r="I296" s="251"/>
      <c r="K296" s="56"/>
      <c r="L296" s="56"/>
    </row>
    <row r="297" spans="1:12" s="368" customFormat="1" ht="15" customHeight="1" x14ac:dyDescent="0.25">
      <c r="A297" s="239" t="s">
        <v>80</v>
      </c>
      <c r="B297" s="84">
        <v>2022</v>
      </c>
      <c r="C297" s="96" t="s">
        <v>102</v>
      </c>
      <c r="D297" s="84" t="s">
        <v>92</v>
      </c>
      <c r="E297" s="84" t="s">
        <v>93</v>
      </c>
      <c r="F297" s="266">
        <f t="shared" ref="F297:F298" si="37">F301+F305</f>
        <v>0</v>
      </c>
      <c r="G297" s="253" t="str">
        <f>IFERROR(F297/F296-1,"")</f>
        <v/>
      </c>
      <c r="H297" s="267" t="str">
        <f t="shared" ref="H297:H298" ca="1" si="38">IFERROR(F297/F101,"")</f>
        <v/>
      </c>
      <c r="I297" s="253" t="str">
        <f ca="1">IFERROR(H297/H296-1,"")</f>
        <v/>
      </c>
      <c r="K297" s="56"/>
      <c r="L297" s="56"/>
    </row>
    <row r="298" spans="1:12" s="368" customFormat="1" ht="15" customHeight="1" x14ac:dyDescent="0.25">
      <c r="A298" s="239" t="s">
        <v>80</v>
      </c>
      <c r="B298" s="84">
        <v>2023</v>
      </c>
      <c r="C298" s="96" t="s">
        <v>102</v>
      </c>
      <c r="D298" s="84" t="s">
        <v>92</v>
      </c>
      <c r="E298" s="84" t="s">
        <v>93</v>
      </c>
      <c r="F298" s="266">
        <f t="shared" si="37"/>
        <v>0</v>
      </c>
      <c r="G298" s="253" t="str">
        <f>IFERROR(F298/F297-1,"")</f>
        <v/>
      </c>
      <c r="H298" s="267" t="str">
        <f t="shared" ca="1" si="38"/>
        <v/>
      </c>
      <c r="I298" s="253" t="str">
        <f ca="1">IFERROR(H298/H297-1,"")</f>
        <v/>
      </c>
      <c r="K298" s="56"/>
      <c r="L298" s="56"/>
    </row>
    <row r="299" spans="1:12" s="368" customFormat="1" ht="15" customHeight="1" x14ac:dyDescent="0.25">
      <c r="A299" s="9"/>
      <c r="B299" s="14"/>
      <c r="C299" s="9"/>
      <c r="D299" s="9"/>
      <c r="E299" s="9"/>
      <c r="F299" s="255"/>
      <c r="G299" s="270"/>
      <c r="H299" s="255"/>
      <c r="I299" s="14"/>
      <c r="K299" s="56"/>
      <c r="L299" s="56"/>
    </row>
    <row r="300" spans="1:12" s="368" customFormat="1" ht="15" customHeight="1" x14ac:dyDescent="0.25">
      <c r="A300" s="239" t="s">
        <v>91</v>
      </c>
      <c r="B300" s="240">
        <v>2021</v>
      </c>
      <c r="C300" s="257" t="s">
        <v>102</v>
      </c>
      <c r="D300" s="240" t="s">
        <v>92</v>
      </c>
      <c r="E300" s="240" t="s">
        <v>93</v>
      </c>
      <c r="F300" s="266">
        <f>INDEX('E1'!A:R,MATCH(A!B300&amp;"Incurred Claims"&amp;A!C300&amp;A!D300,'E1'!R:R,0),MATCH("Total",'E1'!$A$6:$R$6,0))</f>
        <v>0</v>
      </c>
      <c r="G300" s="251"/>
      <c r="H300" s="267" t="str">
        <f ca="1">IFERROR(F300/F104,"")</f>
        <v/>
      </c>
      <c r="I300" s="251"/>
      <c r="K300" s="56"/>
      <c r="L300" s="56"/>
    </row>
    <row r="301" spans="1:12" s="368" customFormat="1" ht="15" customHeight="1" x14ac:dyDescent="0.25">
      <c r="A301" s="254" t="s">
        <v>91</v>
      </c>
      <c r="B301" s="84">
        <v>2022</v>
      </c>
      <c r="C301" s="96" t="s">
        <v>102</v>
      </c>
      <c r="D301" s="84" t="s">
        <v>92</v>
      </c>
      <c r="E301" s="84" t="s">
        <v>93</v>
      </c>
      <c r="F301" s="266">
        <f>INDEX('E1'!A:R,MATCH(A!B301&amp;"Incurred Claims"&amp;A!C301&amp;A!D301,'E1'!R:R,0),MATCH("Total",'E1'!$A$6:$R$6,0))</f>
        <v>0</v>
      </c>
      <c r="G301" s="253" t="str">
        <f>IFERROR(F301/F300-1,"")</f>
        <v/>
      </c>
      <c r="H301" s="267" t="str">
        <f t="shared" ref="H301:H302" ca="1" si="39">IFERROR(F301/F105,"")</f>
        <v/>
      </c>
      <c r="I301" s="253" t="str">
        <f ca="1">IFERROR(H301/H300-1,"")</f>
        <v/>
      </c>
      <c r="K301" s="56"/>
      <c r="L301" s="56"/>
    </row>
    <row r="302" spans="1:12" s="368" customFormat="1" ht="15" customHeight="1" x14ac:dyDescent="0.25">
      <c r="A302" s="254" t="s">
        <v>91</v>
      </c>
      <c r="B302" s="84">
        <v>2023</v>
      </c>
      <c r="C302" s="96" t="s">
        <v>102</v>
      </c>
      <c r="D302" s="84" t="s">
        <v>92</v>
      </c>
      <c r="E302" s="84" t="s">
        <v>93</v>
      </c>
      <c r="F302" s="266">
        <f>INDEX('E1'!A:R,MATCH(A!B302&amp;"Incurred Claims"&amp;A!C302&amp;A!D302,'E1'!R:R,0),MATCH("Total",'E1'!$A$6:$R$6,0))</f>
        <v>0</v>
      </c>
      <c r="G302" s="253" t="str">
        <f>IFERROR(F302/F301-1,"")</f>
        <v/>
      </c>
      <c r="H302" s="267" t="str">
        <f t="shared" ca="1" si="39"/>
        <v/>
      </c>
      <c r="I302" s="253" t="str">
        <f ca="1">IFERROR(H302/H301-1,"")</f>
        <v/>
      </c>
      <c r="K302" s="56"/>
      <c r="L302" s="56"/>
    </row>
    <row r="303" spans="1:12" s="368" customFormat="1" ht="15" customHeight="1" x14ac:dyDescent="0.25">
      <c r="A303" s="9"/>
      <c r="B303" s="14"/>
      <c r="C303" s="9"/>
      <c r="D303" s="9"/>
      <c r="E303" s="9"/>
      <c r="F303" s="255"/>
      <c r="G303" s="270"/>
      <c r="H303" s="255"/>
      <c r="I303" s="14"/>
      <c r="K303" s="56"/>
      <c r="L303" s="56"/>
    </row>
    <row r="304" spans="1:12" ht="15" customHeight="1" x14ac:dyDescent="0.25">
      <c r="A304" s="239" t="s">
        <v>97</v>
      </c>
      <c r="B304" s="240">
        <v>2021</v>
      </c>
      <c r="C304" s="257" t="s">
        <v>102</v>
      </c>
      <c r="D304" s="240" t="s">
        <v>92</v>
      </c>
      <c r="E304" s="240" t="s">
        <v>93</v>
      </c>
      <c r="F304" s="266">
        <f>INDEX('E2'!A:R,MATCH(A!B304&amp;"Incurred Claims"&amp;A!C304&amp;A!D304,'E2'!R:R,0),MATCH("Total",'E2'!$A$6:$R$6,0))</f>
        <v>0</v>
      </c>
      <c r="G304" s="251"/>
      <c r="H304" s="267" t="str">
        <f ca="1">IFERROR(F304/F108,"")</f>
        <v/>
      </c>
      <c r="I304" s="251"/>
      <c r="J304" s="368"/>
      <c r="K304" s="56"/>
      <c r="L304" s="56"/>
    </row>
    <row r="305" spans="1:12" ht="15" customHeight="1" x14ac:dyDescent="0.25">
      <c r="A305" s="239" t="s">
        <v>97</v>
      </c>
      <c r="B305" s="84">
        <v>2022</v>
      </c>
      <c r="C305" s="96" t="s">
        <v>102</v>
      </c>
      <c r="D305" s="84" t="s">
        <v>92</v>
      </c>
      <c r="E305" s="84" t="s">
        <v>93</v>
      </c>
      <c r="F305" s="266">
        <f>INDEX('E2'!A:R,MATCH(A!B305&amp;"Incurred Claims"&amp;A!C305&amp;A!D305,'E2'!R:R,0),MATCH("Total",'E2'!$A$6:$R$6,0))</f>
        <v>0</v>
      </c>
      <c r="G305" s="253" t="str">
        <f>IFERROR(F305/F304-1,"")</f>
        <v/>
      </c>
      <c r="H305" s="267" t="str">
        <f ca="1">IFERROR(F305/F109,"")</f>
        <v/>
      </c>
      <c r="I305" s="253" t="str">
        <f ca="1">IFERROR(H305/H304-1,"")</f>
        <v/>
      </c>
      <c r="J305" s="368"/>
      <c r="K305" s="56"/>
      <c r="L305" s="56"/>
    </row>
    <row r="306" spans="1:12" ht="15" customHeight="1" x14ac:dyDescent="0.25">
      <c r="A306" s="239" t="s">
        <v>97</v>
      </c>
      <c r="B306" s="84">
        <v>2023</v>
      </c>
      <c r="C306" s="96" t="s">
        <v>102</v>
      </c>
      <c r="D306" s="84" t="s">
        <v>92</v>
      </c>
      <c r="E306" s="84" t="s">
        <v>93</v>
      </c>
      <c r="F306" s="266">
        <f>INDEX('E2'!A:R,MATCH(A!B306&amp;"Incurred Claims"&amp;A!C306&amp;A!D306,'E2'!R:R,0),MATCH("Total",'E2'!$A$6:$R$6,0))</f>
        <v>0</v>
      </c>
      <c r="G306" s="253" t="str">
        <f>IFERROR(F306/F305-1,"")</f>
        <v/>
      </c>
      <c r="H306" s="267" t="str">
        <f ca="1">IFERROR(F306/F110,"")</f>
        <v/>
      </c>
      <c r="I306" s="253" t="str">
        <f ca="1">IFERROR(H306/H305-1,"")</f>
        <v/>
      </c>
      <c r="J306" s="368"/>
      <c r="K306" s="56"/>
      <c r="L306" s="56"/>
    </row>
    <row r="307" spans="1:12" s="368" customFormat="1" ht="15" customHeight="1" x14ac:dyDescent="0.25">
      <c r="A307" s="9"/>
      <c r="B307" s="14"/>
      <c r="C307" s="9"/>
      <c r="D307" s="9"/>
      <c r="E307" s="9"/>
      <c r="F307" s="255"/>
      <c r="G307" s="270"/>
      <c r="H307" s="255"/>
      <c r="I307" s="14"/>
      <c r="K307" s="56"/>
      <c r="L307" s="56"/>
    </row>
    <row r="308" spans="1:12" s="368" customFormat="1" ht="15" customHeight="1" x14ac:dyDescent="0.25">
      <c r="A308" s="239" t="s">
        <v>80</v>
      </c>
      <c r="B308" s="240">
        <v>2021</v>
      </c>
      <c r="C308" s="257" t="s">
        <v>103</v>
      </c>
      <c r="D308" s="240" t="s">
        <v>92</v>
      </c>
      <c r="E308" s="240" t="s">
        <v>93</v>
      </c>
      <c r="F308" s="266">
        <f>F312+F316</f>
        <v>0</v>
      </c>
      <c r="G308" s="251"/>
      <c r="H308" s="267" t="str">
        <f ca="1">IFERROR(F308/F112,"")</f>
        <v/>
      </c>
      <c r="I308" s="251"/>
      <c r="K308" s="56"/>
      <c r="L308" s="56"/>
    </row>
    <row r="309" spans="1:12" s="368" customFormat="1" ht="15" customHeight="1" x14ac:dyDescent="0.25">
      <c r="A309" s="239" t="s">
        <v>80</v>
      </c>
      <c r="B309" s="84">
        <v>2022</v>
      </c>
      <c r="C309" s="257" t="s">
        <v>103</v>
      </c>
      <c r="D309" s="84" t="s">
        <v>92</v>
      </c>
      <c r="E309" s="84" t="s">
        <v>93</v>
      </c>
      <c r="F309" s="266">
        <f t="shared" ref="F309:F310" si="40">F313+F317</f>
        <v>0</v>
      </c>
      <c r="G309" s="253" t="str">
        <f>IFERROR(F309/F308-1,"")</f>
        <v/>
      </c>
      <c r="H309" s="267" t="str">
        <f t="shared" ref="H309:H310" ca="1" si="41">IFERROR(F309/F113,"")</f>
        <v/>
      </c>
      <c r="I309" s="253" t="str">
        <f ca="1">IFERROR(H309/H308-1,"")</f>
        <v/>
      </c>
      <c r="K309" s="56"/>
      <c r="L309" s="56"/>
    </row>
    <row r="310" spans="1:12" s="368" customFormat="1" ht="15" customHeight="1" x14ac:dyDescent="0.25">
      <c r="A310" s="239" t="s">
        <v>80</v>
      </c>
      <c r="B310" s="84">
        <v>2023</v>
      </c>
      <c r="C310" s="257" t="s">
        <v>103</v>
      </c>
      <c r="D310" s="84" t="s">
        <v>92</v>
      </c>
      <c r="E310" s="84" t="s">
        <v>93</v>
      </c>
      <c r="F310" s="266">
        <f t="shared" si="40"/>
        <v>0</v>
      </c>
      <c r="G310" s="253" t="str">
        <f>IFERROR(F310/F309-1,"")</f>
        <v/>
      </c>
      <c r="H310" s="267" t="str">
        <f t="shared" ca="1" si="41"/>
        <v/>
      </c>
      <c r="I310" s="253" t="str">
        <f ca="1">IFERROR(H310/H309-1,"")</f>
        <v/>
      </c>
      <c r="K310" s="56"/>
      <c r="L310" s="56"/>
    </row>
    <row r="311" spans="1:12" s="368" customFormat="1" ht="15" customHeight="1" x14ac:dyDescent="0.25">
      <c r="A311" s="9"/>
      <c r="B311" s="14"/>
      <c r="C311" s="9"/>
      <c r="D311" s="9"/>
      <c r="E311" s="9"/>
      <c r="F311" s="255"/>
      <c r="G311" s="270"/>
      <c r="H311" s="255"/>
      <c r="I311" s="14"/>
      <c r="K311" s="56"/>
      <c r="L311" s="56"/>
    </row>
    <row r="312" spans="1:12" s="368" customFormat="1" ht="15" customHeight="1" x14ac:dyDescent="0.25">
      <c r="A312" s="239" t="s">
        <v>91</v>
      </c>
      <c r="B312" s="240">
        <v>2021</v>
      </c>
      <c r="C312" s="257" t="s">
        <v>103</v>
      </c>
      <c r="D312" s="240" t="s">
        <v>92</v>
      </c>
      <c r="E312" s="240" t="s">
        <v>93</v>
      </c>
      <c r="F312" s="266">
        <f>INDEX('E1'!A:R,MATCH(A!B312&amp;"Incurred Claims"&amp;A!C312&amp;A!D312,'E1'!R:R,0),MATCH("Total",'E1'!$A$6:$R$6,0))</f>
        <v>0</v>
      </c>
      <c r="G312" s="251"/>
      <c r="H312" s="267" t="str">
        <f ca="1">IFERROR(F312/F116,"")</f>
        <v/>
      </c>
      <c r="I312" s="251"/>
      <c r="K312" s="56"/>
      <c r="L312" s="56"/>
    </row>
    <row r="313" spans="1:12" s="368" customFormat="1" ht="15" customHeight="1" x14ac:dyDescent="0.25">
      <c r="A313" s="254" t="s">
        <v>91</v>
      </c>
      <c r="B313" s="84">
        <v>2022</v>
      </c>
      <c r="C313" s="96" t="s">
        <v>103</v>
      </c>
      <c r="D313" s="84" t="s">
        <v>92</v>
      </c>
      <c r="E313" s="84" t="s">
        <v>93</v>
      </c>
      <c r="F313" s="266">
        <f>INDEX('E1'!A:R,MATCH(A!B313&amp;"Incurred Claims"&amp;A!C313&amp;A!D313,'E1'!R:R,0),MATCH("Total",'E1'!$A$6:$R$6,0))</f>
        <v>0</v>
      </c>
      <c r="G313" s="253" t="str">
        <f>IFERROR(F313/F312-1,"")</f>
        <v/>
      </c>
      <c r="H313" s="267" t="str">
        <f t="shared" ref="H313:H314" ca="1" si="42">IFERROR(F313/F117,"")</f>
        <v/>
      </c>
      <c r="I313" s="253" t="str">
        <f ca="1">IFERROR(H313/H312-1,"")</f>
        <v/>
      </c>
      <c r="K313" s="56"/>
      <c r="L313" s="56"/>
    </row>
    <row r="314" spans="1:12" s="368" customFormat="1" ht="15" customHeight="1" x14ac:dyDescent="0.25">
      <c r="A314" s="254" t="s">
        <v>91</v>
      </c>
      <c r="B314" s="84">
        <v>2023</v>
      </c>
      <c r="C314" s="96" t="s">
        <v>103</v>
      </c>
      <c r="D314" s="84" t="s">
        <v>92</v>
      </c>
      <c r="E314" s="84" t="s">
        <v>93</v>
      </c>
      <c r="F314" s="266">
        <f>INDEX('E1'!A:R,MATCH(A!B314&amp;"Incurred Claims"&amp;A!C314&amp;A!D314,'E1'!R:R,0),MATCH("Total",'E1'!$A$6:$R$6,0))</f>
        <v>0</v>
      </c>
      <c r="G314" s="253" t="str">
        <f>IFERROR(F314/F313-1,"")</f>
        <v/>
      </c>
      <c r="H314" s="267" t="str">
        <f t="shared" ca="1" si="42"/>
        <v/>
      </c>
      <c r="I314" s="253" t="str">
        <f ca="1">IFERROR(H314/H313-1,"")</f>
        <v/>
      </c>
      <c r="K314" s="56"/>
      <c r="L314" s="56"/>
    </row>
    <row r="315" spans="1:12" s="368" customFormat="1" ht="15" customHeight="1" x14ac:dyDescent="0.25">
      <c r="A315" s="9"/>
      <c r="B315" s="14"/>
      <c r="C315" s="9"/>
      <c r="D315" s="9"/>
      <c r="E315" s="9"/>
      <c r="F315" s="255"/>
      <c r="G315" s="270"/>
      <c r="H315" s="255"/>
      <c r="I315" s="14"/>
      <c r="K315" s="56"/>
      <c r="L315" s="56"/>
    </row>
    <row r="316" spans="1:12" ht="15" customHeight="1" x14ac:dyDescent="0.25">
      <c r="A316" s="239" t="s">
        <v>97</v>
      </c>
      <c r="B316" s="240">
        <v>2021</v>
      </c>
      <c r="C316" s="257" t="s">
        <v>103</v>
      </c>
      <c r="D316" s="240" t="s">
        <v>92</v>
      </c>
      <c r="E316" s="240" t="s">
        <v>93</v>
      </c>
      <c r="F316" s="266">
        <f>INDEX('E2'!A:R,MATCH(A!B316&amp;"Incurred Claims"&amp;A!C316&amp;A!D316,'E2'!R:R,0),MATCH("Total",'E2'!$A$6:$R$6,0))</f>
        <v>0</v>
      </c>
      <c r="G316" s="251"/>
      <c r="H316" s="267" t="str">
        <f ca="1">IFERROR(F316/F120,"")</f>
        <v/>
      </c>
      <c r="I316" s="251"/>
      <c r="J316" s="368"/>
      <c r="K316" s="56"/>
      <c r="L316" s="56"/>
    </row>
    <row r="317" spans="1:12" ht="15" customHeight="1" x14ac:dyDescent="0.25">
      <c r="A317" s="239" t="s">
        <v>97</v>
      </c>
      <c r="B317" s="84">
        <v>2022</v>
      </c>
      <c r="C317" s="96" t="s">
        <v>103</v>
      </c>
      <c r="D317" s="84" t="s">
        <v>92</v>
      </c>
      <c r="E317" s="84" t="s">
        <v>93</v>
      </c>
      <c r="F317" s="266">
        <f>INDEX('E2'!A:R,MATCH(A!B317&amp;"Incurred Claims"&amp;A!C317&amp;A!D317,'E2'!R:R,0),MATCH("Total",'E2'!$A$6:$R$6,0))</f>
        <v>0</v>
      </c>
      <c r="G317" s="253" t="str">
        <f>IFERROR(F317/F316-1,"")</f>
        <v/>
      </c>
      <c r="H317" s="267" t="str">
        <f ca="1">IFERROR(F317/F121,"")</f>
        <v/>
      </c>
      <c r="I317" s="253" t="str">
        <f ca="1">IFERROR(H317/H316-1,"")</f>
        <v/>
      </c>
      <c r="J317" s="368"/>
      <c r="K317" s="56"/>
      <c r="L317" s="56"/>
    </row>
    <row r="318" spans="1:12" ht="15" customHeight="1" x14ac:dyDescent="0.25">
      <c r="A318" s="239" t="s">
        <v>97</v>
      </c>
      <c r="B318" s="84">
        <v>2023</v>
      </c>
      <c r="C318" s="96" t="s">
        <v>103</v>
      </c>
      <c r="D318" s="84" t="s">
        <v>92</v>
      </c>
      <c r="E318" s="84" t="s">
        <v>93</v>
      </c>
      <c r="F318" s="266">
        <f>INDEX('E2'!A:R,MATCH(A!B318&amp;"Incurred Claims"&amp;A!C318&amp;A!D318,'E2'!R:R,0),MATCH("Total",'E2'!$A$6:$R$6,0))</f>
        <v>0</v>
      </c>
      <c r="G318" s="253" t="str">
        <f>IFERROR(F318/F317-1,"")</f>
        <v/>
      </c>
      <c r="H318" s="267" t="str">
        <f ca="1">IFERROR(F318/F122,"")</f>
        <v/>
      </c>
      <c r="I318" s="253" t="str">
        <f ca="1">IFERROR(H318/H317-1,"")</f>
        <v/>
      </c>
      <c r="J318" s="368"/>
      <c r="K318" s="56"/>
      <c r="L318" s="56"/>
    </row>
    <row r="319" spans="1:12" s="368" customFormat="1" ht="15" customHeight="1" x14ac:dyDescent="0.25">
      <c r="A319" s="9"/>
      <c r="B319" s="14"/>
      <c r="C319" s="9"/>
      <c r="D319" s="9"/>
      <c r="E319" s="9"/>
      <c r="F319" s="255"/>
      <c r="G319" s="270"/>
      <c r="H319" s="255"/>
      <c r="I319" s="14"/>
      <c r="K319" s="56"/>
      <c r="L319" s="56"/>
    </row>
    <row r="320" spans="1:12" s="368" customFormat="1" ht="15" customHeight="1" x14ac:dyDescent="0.25">
      <c r="A320" s="239" t="s">
        <v>80</v>
      </c>
      <c r="B320" s="240">
        <v>2021</v>
      </c>
      <c r="C320" s="240" t="s">
        <v>92</v>
      </c>
      <c r="D320" s="258" t="s">
        <v>104</v>
      </c>
      <c r="E320" s="240" t="s">
        <v>93</v>
      </c>
      <c r="F320" s="266">
        <f>F324+F328</f>
        <v>0</v>
      </c>
      <c r="G320" s="251"/>
      <c r="H320" s="267" t="str">
        <f>IFERROR(F320/F124,"")</f>
        <v/>
      </c>
      <c r="I320" s="251"/>
      <c r="J320" s="157"/>
      <c r="K320" s="56"/>
      <c r="L320" s="56"/>
    </row>
    <row r="321" spans="1:12" s="368" customFormat="1" ht="15" customHeight="1" x14ac:dyDescent="0.25">
      <c r="A321" s="239" t="s">
        <v>80</v>
      </c>
      <c r="B321" s="84">
        <v>2022</v>
      </c>
      <c r="C321" s="84" t="s">
        <v>92</v>
      </c>
      <c r="D321" s="108" t="s">
        <v>104</v>
      </c>
      <c r="E321" s="84" t="s">
        <v>93</v>
      </c>
      <c r="F321" s="266">
        <f t="shared" ref="F321:F322" si="43">F325+F329</f>
        <v>0</v>
      </c>
      <c r="G321" s="253" t="str">
        <f>IFERROR(F321/F320-1,"")</f>
        <v/>
      </c>
      <c r="H321" s="267" t="str">
        <f t="shared" ref="H321:H322" si="44">IFERROR(F321/F125,"")</f>
        <v/>
      </c>
      <c r="I321" s="253" t="str">
        <f>IFERROR(H321/H320-1,"")</f>
        <v/>
      </c>
      <c r="J321" s="157"/>
      <c r="K321" s="56"/>
      <c r="L321" s="56"/>
    </row>
    <row r="322" spans="1:12" s="368" customFormat="1" ht="15" customHeight="1" x14ac:dyDescent="0.25">
      <c r="A322" s="239" t="s">
        <v>80</v>
      </c>
      <c r="B322" s="84">
        <v>2023</v>
      </c>
      <c r="C322" s="84" t="s">
        <v>92</v>
      </c>
      <c r="D322" s="108" t="s">
        <v>104</v>
      </c>
      <c r="E322" s="84" t="s">
        <v>93</v>
      </c>
      <c r="F322" s="266">
        <f t="shared" si="43"/>
        <v>0</v>
      </c>
      <c r="G322" s="253" t="str">
        <f>IFERROR(F322/F321-1,"")</f>
        <v/>
      </c>
      <c r="H322" s="267" t="str">
        <f t="shared" si="44"/>
        <v/>
      </c>
      <c r="I322" s="253" t="str">
        <f>IFERROR(H322/H321-1,"")</f>
        <v/>
      </c>
      <c r="J322" s="157"/>
      <c r="K322" s="56"/>
      <c r="L322" s="56"/>
    </row>
    <row r="323" spans="1:12" s="368" customFormat="1" ht="15" customHeight="1" x14ac:dyDescent="0.25">
      <c r="A323" s="36"/>
      <c r="B323" s="15"/>
      <c r="C323" s="36"/>
      <c r="D323" s="36"/>
      <c r="E323" s="36"/>
      <c r="F323" s="259"/>
      <c r="G323" s="273"/>
      <c r="H323" s="259"/>
      <c r="I323" s="15"/>
      <c r="J323" s="157"/>
      <c r="K323" s="56"/>
      <c r="L323" s="56"/>
    </row>
    <row r="324" spans="1:12" ht="15" hidden="1" customHeight="1" x14ac:dyDescent="0.25">
      <c r="A324" s="239" t="s">
        <v>91</v>
      </c>
      <c r="B324" s="240">
        <v>2021</v>
      </c>
      <c r="C324" s="240" t="s">
        <v>92</v>
      </c>
      <c r="D324" s="258" t="s">
        <v>104</v>
      </c>
      <c r="E324" s="240" t="s">
        <v>93</v>
      </c>
      <c r="F324" s="266">
        <f>INDEX('E1'!A:R,MATCH(A!B324&amp;"Incurred Claims"&amp;A!C324&amp;A!D324,'E1'!R:R,0),MATCH("Total",'E1'!$A$6:$R$6,0))</f>
        <v>0</v>
      </c>
      <c r="G324" s="251"/>
      <c r="H324" s="267" t="str">
        <f>IFERROR(F324/F128,"")</f>
        <v/>
      </c>
      <c r="I324" s="251"/>
      <c r="K324" s="56"/>
      <c r="L324" s="56"/>
    </row>
    <row r="325" spans="1:12" ht="15" hidden="1" customHeight="1" x14ac:dyDescent="0.25">
      <c r="A325" s="239" t="s">
        <v>91</v>
      </c>
      <c r="B325" s="84">
        <v>2022</v>
      </c>
      <c r="C325" s="84" t="s">
        <v>92</v>
      </c>
      <c r="D325" s="108" t="s">
        <v>104</v>
      </c>
      <c r="E325" s="84" t="s">
        <v>93</v>
      </c>
      <c r="F325" s="266">
        <f>INDEX('E1'!A:R,MATCH(A!B325&amp;"Incurred Claims"&amp;A!C325&amp;A!D325,'E1'!R:R,0),MATCH("Total",'E1'!$A$6:$R$6,0))</f>
        <v>0</v>
      </c>
      <c r="G325" s="253" t="str">
        <f>IFERROR(F325/F324-1,"")</f>
        <v/>
      </c>
      <c r="H325" s="267" t="str">
        <f t="shared" ref="H325:H326" si="45">IFERROR(F325/F129,"")</f>
        <v/>
      </c>
      <c r="I325" s="253" t="str">
        <f>IFERROR(H325/H324-1,"")</f>
        <v/>
      </c>
      <c r="K325" s="56"/>
      <c r="L325" s="56"/>
    </row>
    <row r="326" spans="1:12" ht="15" hidden="1" customHeight="1" x14ac:dyDescent="0.25">
      <c r="A326" s="239" t="s">
        <v>91</v>
      </c>
      <c r="B326" s="84">
        <v>2023</v>
      </c>
      <c r="C326" s="84" t="s">
        <v>92</v>
      </c>
      <c r="D326" s="108" t="s">
        <v>104</v>
      </c>
      <c r="E326" s="84" t="s">
        <v>93</v>
      </c>
      <c r="F326" s="266">
        <f>INDEX('E1'!A:R,MATCH(A!B326&amp;"Incurred Claims"&amp;A!C326&amp;A!D326,'E1'!R:R,0),MATCH("Total",'E1'!$A$6:$R$6,0))</f>
        <v>0</v>
      </c>
      <c r="G326" s="253" t="str">
        <f>IFERROR(F326/F325-1,"")</f>
        <v/>
      </c>
      <c r="H326" s="267" t="str">
        <f t="shared" si="45"/>
        <v/>
      </c>
      <c r="I326" s="253" t="str">
        <f>IFERROR(H326/H325-1,"")</f>
        <v/>
      </c>
      <c r="K326" s="56"/>
      <c r="L326" s="56"/>
    </row>
    <row r="327" spans="1:12" s="368" customFormat="1" ht="15" hidden="1" customHeight="1" x14ac:dyDescent="0.25">
      <c r="A327" s="36"/>
      <c r="B327" s="15"/>
      <c r="C327" s="36"/>
      <c r="D327" s="36"/>
      <c r="E327" s="36"/>
      <c r="F327" s="259"/>
      <c r="G327" s="273"/>
      <c r="H327" s="259"/>
      <c r="I327" s="15"/>
      <c r="J327" s="157"/>
      <c r="K327" s="56"/>
      <c r="L327" s="56"/>
    </row>
    <row r="328" spans="1:12" ht="15" hidden="1" customHeight="1" x14ac:dyDescent="0.25">
      <c r="A328" s="239" t="s">
        <v>97</v>
      </c>
      <c r="B328" s="240">
        <v>2021</v>
      </c>
      <c r="C328" s="240" t="s">
        <v>92</v>
      </c>
      <c r="D328" s="258" t="s">
        <v>104</v>
      </c>
      <c r="E328" s="240" t="s">
        <v>93</v>
      </c>
      <c r="F328" s="266">
        <f>INDEX('E2'!A:R,MATCH(A!B328&amp;"Incurred Claims"&amp;A!C328&amp;A!D328,'E2'!R:R,0),MATCH("Total",'E2'!$A$6:$R$6,0))</f>
        <v>0</v>
      </c>
      <c r="G328" s="251"/>
      <c r="H328" s="267" t="str">
        <f>IFERROR(F328/F132,"")</f>
        <v/>
      </c>
      <c r="I328" s="251"/>
      <c r="K328" s="56"/>
      <c r="L328" s="56"/>
    </row>
    <row r="329" spans="1:12" ht="15" hidden="1" customHeight="1" x14ac:dyDescent="0.25">
      <c r="A329" s="239" t="s">
        <v>97</v>
      </c>
      <c r="B329" s="84">
        <v>2022</v>
      </c>
      <c r="C329" s="84" t="s">
        <v>92</v>
      </c>
      <c r="D329" s="108" t="s">
        <v>104</v>
      </c>
      <c r="E329" s="84" t="s">
        <v>93</v>
      </c>
      <c r="F329" s="266">
        <f>INDEX('E2'!A:R,MATCH(A!B329&amp;"Incurred Claims"&amp;A!C329&amp;A!D329,'E2'!R:R,0),MATCH("Total",'E2'!$A$6:$R$6,0))</f>
        <v>0</v>
      </c>
      <c r="G329" s="253" t="str">
        <f>IFERROR(F329/F328-1,"")</f>
        <v/>
      </c>
      <c r="H329" s="267" t="str">
        <f>IFERROR(F329/F133,"")</f>
        <v/>
      </c>
      <c r="I329" s="253" t="str">
        <f>IFERROR(H329/H328-1,"")</f>
        <v/>
      </c>
      <c r="K329" s="56"/>
      <c r="L329" s="56"/>
    </row>
    <row r="330" spans="1:12" ht="15" hidden="1" customHeight="1" x14ac:dyDescent="0.25">
      <c r="A330" s="239" t="s">
        <v>97</v>
      </c>
      <c r="B330" s="84">
        <v>2023</v>
      </c>
      <c r="C330" s="84" t="s">
        <v>92</v>
      </c>
      <c r="D330" s="108" t="s">
        <v>104</v>
      </c>
      <c r="E330" s="84" t="s">
        <v>93</v>
      </c>
      <c r="F330" s="266">
        <f>INDEX('E2'!A:R,MATCH(A!B330&amp;"Incurred Claims"&amp;A!C330&amp;A!D330,'E2'!R:R,0),MATCH("Total",'E2'!$A$6:$R$6,0))</f>
        <v>0</v>
      </c>
      <c r="G330" s="253" t="str">
        <f>IFERROR(F330/F329-1,"")</f>
        <v/>
      </c>
      <c r="H330" s="267" t="str">
        <f>IFERROR(F330/F134,"")</f>
        <v/>
      </c>
      <c r="I330" s="253" t="str">
        <f>IFERROR(H330/H329-1,"")</f>
        <v/>
      </c>
      <c r="K330" s="56"/>
      <c r="L330" s="56"/>
    </row>
    <row r="331" spans="1:12" s="368" customFormat="1" ht="15" hidden="1" customHeight="1" x14ac:dyDescent="0.25">
      <c r="A331" s="36"/>
      <c r="B331" s="15"/>
      <c r="C331" s="36"/>
      <c r="D331" s="36"/>
      <c r="E331" s="36"/>
      <c r="F331" s="259"/>
      <c r="G331" s="273"/>
      <c r="H331" s="259"/>
      <c r="I331" s="15"/>
      <c r="J331" s="157"/>
      <c r="K331" s="56"/>
      <c r="L331" s="56"/>
    </row>
    <row r="332" spans="1:12" s="368" customFormat="1" ht="15" customHeight="1" x14ac:dyDescent="0.25">
      <c r="A332" s="239" t="s">
        <v>80</v>
      </c>
      <c r="B332" s="240">
        <v>2021</v>
      </c>
      <c r="C332" s="240" t="s">
        <v>92</v>
      </c>
      <c r="D332" s="258" t="s">
        <v>105</v>
      </c>
      <c r="E332" s="240" t="s">
        <v>93</v>
      </c>
      <c r="F332" s="266">
        <f>F336+F340</f>
        <v>0</v>
      </c>
      <c r="G332" s="251"/>
      <c r="H332" s="267" t="str">
        <f>IFERROR(F332/F136,"")</f>
        <v/>
      </c>
      <c r="I332" s="251"/>
      <c r="J332" s="157"/>
      <c r="K332" s="56"/>
      <c r="L332" s="56"/>
    </row>
    <row r="333" spans="1:12" s="368" customFormat="1" ht="15" customHeight="1" x14ac:dyDescent="0.25">
      <c r="A333" s="239" t="s">
        <v>80</v>
      </c>
      <c r="B333" s="84">
        <v>2022</v>
      </c>
      <c r="C333" s="84" t="s">
        <v>92</v>
      </c>
      <c r="D333" s="108" t="s">
        <v>105</v>
      </c>
      <c r="E333" s="84" t="s">
        <v>93</v>
      </c>
      <c r="F333" s="266">
        <f t="shared" ref="F333:F334" si="46">F337+F341</f>
        <v>0</v>
      </c>
      <c r="G333" s="253" t="str">
        <f>IFERROR(F333/F332-1,"")</f>
        <v/>
      </c>
      <c r="H333" s="267" t="str">
        <f t="shared" ref="H333:H334" si="47">IFERROR(F333/F137,"")</f>
        <v/>
      </c>
      <c r="I333" s="253" t="str">
        <f>IFERROR(H333/H332-1,"")</f>
        <v/>
      </c>
      <c r="J333" s="157"/>
      <c r="K333" s="56"/>
      <c r="L333" s="56"/>
    </row>
    <row r="334" spans="1:12" s="368" customFormat="1" ht="15" customHeight="1" x14ac:dyDescent="0.25">
      <c r="A334" s="239" t="s">
        <v>80</v>
      </c>
      <c r="B334" s="84">
        <v>2023</v>
      </c>
      <c r="C334" s="84" t="s">
        <v>92</v>
      </c>
      <c r="D334" s="108" t="s">
        <v>105</v>
      </c>
      <c r="E334" s="84" t="s">
        <v>93</v>
      </c>
      <c r="F334" s="266">
        <f t="shared" si="46"/>
        <v>0</v>
      </c>
      <c r="G334" s="253" t="str">
        <f>IFERROR(F334/F333-1,"")</f>
        <v/>
      </c>
      <c r="H334" s="267" t="str">
        <f t="shared" si="47"/>
        <v/>
      </c>
      <c r="I334" s="253" t="str">
        <f>IFERROR(H334/H333-1,"")</f>
        <v/>
      </c>
      <c r="J334" s="157"/>
      <c r="K334" s="56"/>
      <c r="L334" s="56"/>
    </row>
    <row r="335" spans="1:12" s="368" customFormat="1" ht="15" customHeight="1" x14ac:dyDescent="0.25">
      <c r="A335" s="36"/>
      <c r="B335" s="15"/>
      <c r="C335" s="36"/>
      <c r="D335" s="36"/>
      <c r="E335" s="36"/>
      <c r="F335" s="259"/>
      <c r="G335" s="273"/>
      <c r="H335" s="259"/>
      <c r="I335" s="15"/>
      <c r="J335" s="157"/>
      <c r="K335" s="56"/>
      <c r="L335" s="56"/>
    </row>
    <row r="336" spans="1:12" ht="15" hidden="1" customHeight="1" x14ac:dyDescent="0.25">
      <c r="A336" s="239" t="s">
        <v>91</v>
      </c>
      <c r="B336" s="240">
        <v>2021</v>
      </c>
      <c r="C336" s="240" t="s">
        <v>92</v>
      </c>
      <c r="D336" s="258" t="s">
        <v>105</v>
      </c>
      <c r="E336" s="240" t="s">
        <v>93</v>
      </c>
      <c r="F336" s="266">
        <f>INDEX('E1'!A:R,MATCH(A!B336&amp;"Incurred Claims"&amp;A!C336&amp;A!D336,'E1'!R:R,0),MATCH("Total",'E1'!$A$6:$R$6,0))</f>
        <v>0</v>
      </c>
      <c r="G336" s="251"/>
      <c r="H336" s="267" t="str">
        <f>IFERROR(F336/F140,"")</f>
        <v/>
      </c>
      <c r="I336" s="251"/>
      <c r="K336" s="56"/>
      <c r="L336" s="56"/>
    </row>
    <row r="337" spans="1:12" ht="15" hidden="1" customHeight="1" x14ac:dyDescent="0.25">
      <c r="A337" s="239" t="s">
        <v>91</v>
      </c>
      <c r="B337" s="84">
        <v>2022</v>
      </c>
      <c r="C337" s="84" t="s">
        <v>92</v>
      </c>
      <c r="D337" s="108" t="s">
        <v>105</v>
      </c>
      <c r="E337" s="84" t="s">
        <v>93</v>
      </c>
      <c r="F337" s="266">
        <f>INDEX('E1'!A:R,MATCH(A!B337&amp;"Incurred Claims"&amp;A!C337&amp;A!D337,'E1'!R:R,0),MATCH("Total",'E1'!$A$6:$R$6,0))</f>
        <v>0</v>
      </c>
      <c r="G337" s="253" t="str">
        <f>IFERROR(F337/F336-1,"")</f>
        <v/>
      </c>
      <c r="H337" s="267" t="str">
        <f t="shared" ref="H337:H338" si="48">IFERROR(F337/F141,"")</f>
        <v/>
      </c>
      <c r="I337" s="253" t="str">
        <f>IFERROR(H337/H336-1,"")</f>
        <v/>
      </c>
      <c r="K337" s="56"/>
      <c r="L337" s="56"/>
    </row>
    <row r="338" spans="1:12" ht="15" hidden="1" customHeight="1" x14ac:dyDescent="0.25">
      <c r="A338" s="239" t="s">
        <v>91</v>
      </c>
      <c r="B338" s="84">
        <v>2023</v>
      </c>
      <c r="C338" s="84" t="s">
        <v>92</v>
      </c>
      <c r="D338" s="108" t="s">
        <v>105</v>
      </c>
      <c r="E338" s="84" t="s">
        <v>93</v>
      </c>
      <c r="F338" s="266">
        <f>INDEX('E1'!A:R,MATCH(A!B338&amp;"Incurred Claims"&amp;A!C338&amp;A!D338,'E1'!R:R,0),MATCH("Total",'E1'!$A$6:$R$6,0))</f>
        <v>0</v>
      </c>
      <c r="G338" s="253" t="str">
        <f>IFERROR(F338/F337-1,"")</f>
        <v/>
      </c>
      <c r="H338" s="267" t="str">
        <f t="shared" si="48"/>
        <v/>
      </c>
      <c r="I338" s="253" t="str">
        <f>IFERROR(H338/H337-1,"")</f>
        <v/>
      </c>
      <c r="K338" s="56"/>
      <c r="L338" s="56"/>
    </row>
    <row r="339" spans="1:12" s="368" customFormat="1" ht="15" hidden="1" customHeight="1" x14ac:dyDescent="0.25">
      <c r="A339" s="36"/>
      <c r="B339" s="15"/>
      <c r="C339" s="36"/>
      <c r="D339" s="36"/>
      <c r="E339" s="36"/>
      <c r="F339" s="259"/>
      <c r="G339" s="273"/>
      <c r="H339" s="259"/>
      <c r="I339" s="15"/>
      <c r="J339" s="157"/>
      <c r="K339" s="56"/>
      <c r="L339" s="56"/>
    </row>
    <row r="340" spans="1:12" ht="15" hidden="1" customHeight="1" x14ac:dyDescent="0.25">
      <c r="A340" s="239" t="s">
        <v>97</v>
      </c>
      <c r="B340" s="240">
        <v>2021</v>
      </c>
      <c r="C340" s="240" t="s">
        <v>92</v>
      </c>
      <c r="D340" s="258" t="s">
        <v>105</v>
      </c>
      <c r="E340" s="240" t="s">
        <v>93</v>
      </c>
      <c r="F340" s="266">
        <f>INDEX('E2'!A:R,MATCH(A!B340&amp;"Incurred Claims"&amp;A!C340&amp;A!D340,'E2'!R:R,0),MATCH("Total",'E2'!$A$6:$R$6,0))</f>
        <v>0</v>
      </c>
      <c r="G340" s="251"/>
      <c r="H340" s="267" t="str">
        <f>IFERROR(F340/F144,"")</f>
        <v/>
      </c>
      <c r="I340" s="251"/>
      <c r="K340" s="56"/>
      <c r="L340" s="56"/>
    </row>
    <row r="341" spans="1:12" ht="15" hidden="1" customHeight="1" x14ac:dyDescent="0.25">
      <c r="A341" s="239" t="s">
        <v>97</v>
      </c>
      <c r="B341" s="84">
        <v>2022</v>
      </c>
      <c r="C341" s="84" t="s">
        <v>92</v>
      </c>
      <c r="D341" s="108" t="s">
        <v>105</v>
      </c>
      <c r="E341" s="84" t="s">
        <v>93</v>
      </c>
      <c r="F341" s="266">
        <f>INDEX('E2'!A:R,MATCH(A!B341&amp;"Incurred Claims"&amp;A!C341&amp;A!D341,'E2'!R:R,0),MATCH("Total",'E2'!$A$6:$R$6,0))</f>
        <v>0</v>
      </c>
      <c r="G341" s="253" t="str">
        <f>IFERROR(F341/F340-1,"")</f>
        <v/>
      </c>
      <c r="H341" s="267" t="str">
        <f>IFERROR(F341/F145,"")</f>
        <v/>
      </c>
      <c r="I341" s="253" t="str">
        <f>IFERROR(H341/H340-1,"")</f>
        <v/>
      </c>
      <c r="K341" s="56"/>
      <c r="L341" s="56"/>
    </row>
    <row r="342" spans="1:12" ht="15" hidden="1" customHeight="1" x14ac:dyDescent="0.25">
      <c r="A342" s="239" t="s">
        <v>97</v>
      </c>
      <c r="B342" s="84">
        <v>2023</v>
      </c>
      <c r="C342" s="84" t="s">
        <v>92</v>
      </c>
      <c r="D342" s="108" t="s">
        <v>105</v>
      </c>
      <c r="E342" s="84" t="s">
        <v>93</v>
      </c>
      <c r="F342" s="266">
        <f>INDEX('E2'!A:R,MATCH(A!B342&amp;"Incurred Claims"&amp;A!C342&amp;A!D342,'E2'!R:R,0),MATCH("Total",'E2'!$A$6:$R$6,0))</f>
        <v>0</v>
      </c>
      <c r="G342" s="253" t="str">
        <f>IFERROR(F342/F341-1,"")</f>
        <v/>
      </c>
      <c r="H342" s="267" t="str">
        <f>IFERROR(F342/F146,"")</f>
        <v/>
      </c>
      <c r="I342" s="253" t="str">
        <f>IFERROR(H342/H341-1,"")</f>
        <v/>
      </c>
      <c r="K342" s="56"/>
      <c r="L342" s="56"/>
    </row>
    <row r="343" spans="1:12" s="368" customFormat="1" ht="15" hidden="1" customHeight="1" x14ac:dyDescent="0.25">
      <c r="A343" s="36"/>
      <c r="B343" s="15"/>
      <c r="C343" s="36"/>
      <c r="D343" s="36"/>
      <c r="E343" s="36"/>
      <c r="F343" s="259"/>
      <c r="G343" s="273"/>
      <c r="H343" s="259"/>
      <c r="I343" s="15"/>
      <c r="J343" s="157"/>
      <c r="K343" s="56"/>
      <c r="L343" s="56"/>
    </row>
    <row r="344" spans="1:12" s="368" customFormat="1" ht="15" customHeight="1" x14ac:dyDescent="0.25">
      <c r="A344" s="239" t="s">
        <v>80</v>
      </c>
      <c r="B344" s="240">
        <v>2021</v>
      </c>
      <c r="C344" s="240" t="s">
        <v>92</v>
      </c>
      <c r="D344" s="258" t="s">
        <v>106</v>
      </c>
      <c r="E344" s="240" t="s">
        <v>93</v>
      </c>
      <c r="F344" s="266">
        <f>F348+F352</f>
        <v>0</v>
      </c>
      <c r="G344" s="251"/>
      <c r="H344" s="267" t="str">
        <f>IFERROR(F344/F148,"")</f>
        <v/>
      </c>
      <c r="I344" s="251"/>
      <c r="J344" s="157"/>
      <c r="K344" s="56"/>
      <c r="L344" s="56"/>
    </row>
    <row r="345" spans="1:12" s="368" customFormat="1" ht="15" customHeight="1" x14ac:dyDescent="0.25">
      <c r="A345" s="239" t="s">
        <v>80</v>
      </c>
      <c r="B345" s="84">
        <v>2022</v>
      </c>
      <c r="C345" s="84" t="s">
        <v>92</v>
      </c>
      <c r="D345" s="108" t="s">
        <v>106</v>
      </c>
      <c r="E345" s="84" t="s">
        <v>93</v>
      </c>
      <c r="F345" s="266">
        <f t="shared" ref="F345:F346" si="49">F349+F353</f>
        <v>0</v>
      </c>
      <c r="G345" s="253" t="str">
        <f>IFERROR(F345/F344-1,"")</f>
        <v/>
      </c>
      <c r="H345" s="267" t="str">
        <f t="shared" ref="H345:H346" si="50">IFERROR(F345/F149,"")</f>
        <v/>
      </c>
      <c r="I345" s="253" t="str">
        <f>IFERROR(H345/H344-1,"")</f>
        <v/>
      </c>
      <c r="J345" s="157"/>
      <c r="K345" s="56"/>
      <c r="L345" s="56"/>
    </row>
    <row r="346" spans="1:12" s="368" customFormat="1" ht="15" customHeight="1" x14ac:dyDescent="0.25">
      <c r="A346" s="239" t="s">
        <v>80</v>
      </c>
      <c r="B346" s="84">
        <v>2023</v>
      </c>
      <c r="C346" s="84" t="s">
        <v>92</v>
      </c>
      <c r="D346" s="108" t="s">
        <v>106</v>
      </c>
      <c r="E346" s="84" t="s">
        <v>93</v>
      </c>
      <c r="F346" s="266">
        <f t="shared" si="49"/>
        <v>0</v>
      </c>
      <c r="G346" s="253" t="str">
        <f>IFERROR(F346/F345-1,"")</f>
        <v/>
      </c>
      <c r="H346" s="267" t="str">
        <f t="shared" si="50"/>
        <v/>
      </c>
      <c r="I346" s="253" t="str">
        <f>IFERROR(H346/H345-1,"")</f>
        <v/>
      </c>
      <c r="J346" s="157"/>
      <c r="K346" s="56"/>
      <c r="L346" s="56"/>
    </row>
    <row r="347" spans="1:12" s="368" customFormat="1" ht="15" customHeight="1" x14ac:dyDescent="0.25">
      <c r="A347" s="9"/>
      <c r="B347" s="14"/>
      <c r="C347" s="9"/>
      <c r="D347" s="9"/>
      <c r="E347" s="9"/>
      <c r="F347" s="255"/>
      <c r="G347" s="270"/>
      <c r="H347" s="255"/>
      <c r="I347" s="14"/>
    </row>
    <row r="348" spans="1:12" ht="15" hidden="1" customHeight="1" x14ac:dyDescent="0.25">
      <c r="A348" s="239" t="s">
        <v>91</v>
      </c>
      <c r="B348" s="240">
        <v>2021</v>
      </c>
      <c r="C348" s="240" t="s">
        <v>92</v>
      </c>
      <c r="D348" s="258" t="s">
        <v>106</v>
      </c>
      <c r="E348" s="240" t="s">
        <v>93</v>
      </c>
      <c r="F348" s="266">
        <f>INDEX('E1'!A:R,MATCH(A!B348&amp;"Incurred Claims"&amp;A!C348&amp;A!D348,'E1'!R:R,0),MATCH("Total",'E1'!$A$6:$R$6,0))</f>
        <v>0</v>
      </c>
      <c r="G348" s="251"/>
      <c r="H348" s="267" t="str">
        <f>IFERROR(F348/F152,"")</f>
        <v/>
      </c>
      <c r="I348" s="251"/>
      <c r="J348" s="368"/>
      <c r="K348" s="260" t="s">
        <v>107</v>
      </c>
      <c r="L348" s="261"/>
    </row>
    <row r="349" spans="1:12" ht="15" hidden="1" customHeight="1" x14ac:dyDescent="0.25">
      <c r="A349" s="239" t="s">
        <v>91</v>
      </c>
      <c r="B349" s="84">
        <v>2022</v>
      </c>
      <c r="C349" s="84" t="s">
        <v>92</v>
      </c>
      <c r="D349" s="108" t="s">
        <v>106</v>
      </c>
      <c r="E349" s="84" t="s">
        <v>93</v>
      </c>
      <c r="F349" s="266">
        <f>INDEX('E1'!A:R,MATCH(A!B349&amp;"Incurred Claims"&amp;A!C349&amp;A!D349,'E1'!R:R,0),MATCH("Total",'E1'!$A$6:$R$6,0))</f>
        <v>0</v>
      </c>
      <c r="G349" s="253" t="str">
        <f>IFERROR(F349/F348-1,"")</f>
        <v/>
      </c>
      <c r="H349" s="267" t="str">
        <f t="shared" ref="H349:H350" si="51">IFERROR(F349/F153,"")</f>
        <v/>
      </c>
      <c r="I349" s="253" t="str">
        <f>IFERROR(H349/H348-1,"")</f>
        <v/>
      </c>
      <c r="J349" s="368"/>
      <c r="K349" s="260" t="s">
        <v>107</v>
      </c>
      <c r="L349" s="261"/>
    </row>
    <row r="350" spans="1:12" ht="15" hidden="1" customHeight="1" x14ac:dyDescent="0.25">
      <c r="A350" s="239" t="s">
        <v>91</v>
      </c>
      <c r="B350" s="84">
        <v>2023</v>
      </c>
      <c r="C350" s="84" t="s">
        <v>92</v>
      </c>
      <c r="D350" s="108" t="s">
        <v>106</v>
      </c>
      <c r="E350" s="84" t="s">
        <v>93</v>
      </c>
      <c r="F350" s="266">
        <f>INDEX('E1'!A:R,MATCH(A!B350&amp;"Incurred Claims"&amp;A!C350&amp;A!D350,'E1'!R:R,0),MATCH("Total",'E1'!$A$6:$R$6,0))</f>
        <v>0</v>
      </c>
      <c r="G350" s="253" t="str">
        <f>IFERROR(F350/F349-1,"")</f>
        <v/>
      </c>
      <c r="H350" s="267" t="str">
        <f t="shared" si="51"/>
        <v/>
      </c>
      <c r="I350" s="253" t="str">
        <f>IFERROR(H350/H349-1,"")</f>
        <v/>
      </c>
      <c r="J350" s="368"/>
      <c r="K350" s="260" t="s">
        <v>107</v>
      </c>
      <c r="L350" s="261"/>
    </row>
    <row r="351" spans="1:12" s="368" customFormat="1" ht="15" hidden="1" customHeight="1" x14ac:dyDescent="0.25">
      <c r="A351" s="9"/>
      <c r="B351" s="14"/>
      <c r="C351" s="9"/>
      <c r="D351" s="9"/>
      <c r="E351" s="9"/>
      <c r="F351" s="255"/>
      <c r="G351" s="270"/>
      <c r="H351" s="255"/>
      <c r="I351" s="14"/>
    </row>
    <row r="352" spans="1:12" ht="15" hidden="1" customHeight="1" x14ac:dyDescent="0.25">
      <c r="A352" s="239" t="s">
        <v>97</v>
      </c>
      <c r="B352" s="240">
        <v>2021</v>
      </c>
      <c r="C352" s="240" t="s">
        <v>92</v>
      </c>
      <c r="D352" s="258" t="s">
        <v>106</v>
      </c>
      <c r="E352" s="240" t="s">
        <v>93</v>
      </c>
      <c r="F352" s="266">
        <f>INDEX('E2'!A:R,MATCH(A!B352&amp;"Incurred Claims"&amp;A!C352&amp;A!D352,'E2'!R:R,0),MATCH("Total",'E2'!$A$6:$R$6,0))</f>
        <v>0</v>
      </c>
      <c r="G352" s="251"/>
      <c r="H352" s="267" t="str">
        <f>IFERROR(F352/F156,"")</f>
        <v/>
      </c>
      <c r="I352" s="251"/>
      <c r="J352" s="368"/>
      <c r="K352" s="260" t="s">
        <v>107</v>
      </c>
      <c r="L352" s="261"/>
    </row>
    <row r="353" spans="1:12" ht="15" hidden="1" customHeight="1" x14ac:dyDescent="0.25">
      <c r="A353" s="239" t="s">
        <v>97</v>
      </c>
      <c r="B353" s="84">
        <v>2022</v>
      </c>
      <c r="C353" s="84" t="s">
        <v>92</v>
      </c>
      <c r="D353" s="108" t="s">
        <v>106</v>
      </c>
      <c r="E353" s="84" t="s">
        <v>93</v>
      </c>
      <c r="F353" s="266">
        <f>INDEX('E2'!A:R,MATCH(A!B353&amp;"Incurred Claims"&amp;A!C353&amp;A!D353,'E2'!R:R,0),MATCH("Total",'E2'!$A$6:$R$6,0))</f>
        <v>0</v>
      </c>
      <c r="G353" s="253" t="str">
        <f>IFERROR(F353/F352-1,"")</f>
        <v/>
      </c>
      <c r="H353" s="267" t="str">
        <f>IFERROR(F353/F157,"")</f>
        <v/>
      </c>
      <c r="I353" s="253" t="str">
        <f>IFERROR(H353/H352-1,"")</f>
        <v/>
      </c>
      <c r="J353" s="368"/>
      <c r="K353" s="260" t="s">
        <v>107</v>
      </c>
      <c r="L353" s="261"/>
    </row>
    <row r="354" spans="1:12" ht="15" hidden="1" customHeight="1" x14ac:dyDescent="0.25">
      <c r="A354" s="239" t="s">
        <v>97</v>
      </c>
      <c r="B354" s="84">
        <v>2023</v>
      </c>
      <c r="C354" s="84" t="s">
        <v>92</v>
      </c>
      <c r="D354" s="108" t="s">
        <v>106</v>
      </c>
      <c r="E354" s="84" t="s">
        <v>93</v>
      </c>
      <c r="F354" s="266">
        <f>INDEX('E2'!A:R,MATCH(A!B354&amp;"Incurred Claims"&amp;A!C354&amp;A!D354,'E2'!R:R,0),MATCH("Total",'E2'!$A$6:$R$6,0))</f>
        <v>0</v>
      </c>
      <c r="G354" s="253" t="str">
        <f>IFERROR(F354/F353-1,"")</f>
        <v/>
      </c>
      <c r="H354" s="267" t="str">
        <f>IFERROR(F354/F158,"")</f>
        <v/>
      </c>
      <c r="I354" s="253" t="str">
        <f>IFERROR(H354/H353-1,"")</f>
        <v/>
      </c>
      <c r="J354" s="368"/>
      <c r="K354" s="260" t="s">
        <v>107</v>
      </c>
      <c r="L354" s="261"/>
    </row>
    <row r="355" spans="1:12" ht="15" hidden="1" customHeight="1" x14ac:dyDescent="0.25">
      <c r="A355" s="9"/>
      <c r="B355" s="243"/>
      <c r="C355" s="262"/>
      <c r="D355" s="262"/>
      <c r="E355" s="263"/>
      <c r="F355" s="274"/>
      <c r="G355" s="275"/>
      <c r="H355" s="276"/>
      <c r="I355" s="275"/>
      <c r="J355" s="368"/>
      <c r="K355" s="368"/>
      <c r="L355" s="368"/>
    </row>
    <row r="356" spans="1:12" ht="15" customHeight="1" x14ac:dyDescent="0.25">
      <c r="A356" s="229" t="s">
        <v>110</v>
      </c>
      <c r="B356" s="230"/>
      <c r="C356" s="231"/>
      <c r="D356" s="231"/>
      <c r="E356" s="232"/>
      <c r="F356" s="277"/>
      <c r="G356" s="278"/>
      <c r="H356" s="279"/>
      <c r="I356" s="278"/>
      <c r="J356" s="377"/>
      <c r="K356" s="377"/>
      <c r="L356" s="377"/>
    </row>
    <row r="357" spans="1:12" ht="15" customHeight="1" x14ac:dyDescent="0.25">
      <c r="A357" s="235"/>
      <c r="B357" s="174"/>
      <c r="C357" s="236"/>
      <c r="D357" s="236"/>
      <c r="E357" s="237"/>
      <c r="F357" s="280"/>
      <c r="G357" s="281"/>
      <c r="H357" s="282"/>
      <c r="I357" s="281"/>
    </row>
    <row r="358" spans="1:12" ht="15" customHeight="1" x14ac:dyDescent="0.25">
      <c r="A358" s="239" t="s">
        <v>80</v>
      </c>
      <c r="B358" s="240">
        <v>2021</v>
      </c>
      <c r="C358" s="241" t="s">
        <v>92</v>
      </c>
      <c r="D358" s="241" t="s">
        <v>92</v>
      </c>
      <c r="E358" s="240" t="s">
        <v>93</v>
      </c>
      <c r="F358" s="266">
        <f>F162-F260</f>
        <v>0</v>
      </c>
      <c r="G358" s="251"/>
      <c r="H358" s="267" t="str">
        <f>IFERROR(F358/F64,"")</f>
        <v/>
      </c>
      <c r="I358" s="251"/>
      <c r="J358" s="368"/>
      <c r="K358" s="56"/>
      <c r="L358" s="56"/>
    </row>
    <row r="359" spans="1:12" ht="15" customHeight="1" x14ac:dyDescent="0.25">
      <c r="A359" s="254" t="s">
        <v>80</v>
      </c>
      <c r="B359" s="84">
        <v>2022</v>
      </c>
      <c r="C359" s="86" t="s">
        <v>92</v>
      </c>
      <c r="D359" s="86" t="s">
        <v>92</v>
      </c>
      <c r="E359" s="84" t="s">
        <v>93</v>
      </c>
      <c r="F359" s="266">
        <f>F163-F261</f>
        <v>0</v>
      </c>
      <c r="G359" s="253" t="str">
        <f>IFERROR(F359/F358-1,"")</f>
        <v/>
      </c>
      <c r="H359" s="267" t="str">
        <f>IFERROR(F359/F65,"")</f>
        <v/>
      </c>
      <c r="I359" s="253" t="str">
        <f>IFERROR(H359/H358-1,"")</f>
        <v/>
      </c>
      <c r="J359" s="368"/>
      <c r="K359" s="56"/>
      <c r="L359" s="56"/>
    </row>
    <row r="360" spans="1:12" ht="15" customHeight="1" x14ac:dyDescent="0.25">
      <c r="A360" s="254" t="s">
        <v>80</v>
      </c>
      <c r="B360" s="84">
        <v>2023</v>
      </c>
      <c r="C360" s="86" t="s">
        <v>92</v>
      </c>
      <c r="D360" s="86" t="s">
        <v>92</v>
      </c>
      <c r="E360" s="84" t="s">
        <v>93</v>
      </c>
      <c r="F360" s="266">
        <f>F164-F262</f>
        <v>0</v>
      </c>
      <c r="G360" s="253" t="str">
        <f>IFERROR(F360/F359-1,"")</f>
        <v/>
      </c>
      <c r="H360" s="267" t="str">
        <f>IFERROR(F360/F66,"")</f>
        <v/>
      </c>
      <c r="I360" s="253" t="str">
        <f>IFERROR(H360/H359-1,"")</f>
        <v/>
      </c>
      <c r="J360" s="368"/>
      <c r="K360" s="56"/>
      <c r="L360" s="56"/>
    </row>
    <row r="361" spans="1:12" ht="15" customHeight="1" x14ac:dyDescent="0.25">
      <c r="A361" s="36"/>
      <c r="B361" s="27"/>
      <c r="C361" s="27"/>
      <c r="D361" s="27"/>
      <c r="E361" s="27"/>
      <c r="F361" s="284"/>
      <c r="G361" s="259"/>
      <c r="H361" s="285"/>
      <c r="I361" s="259"/>
      <c r="J361" s="368"/>
      <c r="K361" s="56"/>
      <c r="L361" s="56"/>
    </row>
    <row r="362" spans="1:12" ht="15" customHeight="1" x14ac:dyDescent="0.25">
      <c r="A362" s="239" t="s">
        <v>91</v>
      </c>
      <c r="B362" s="240">
        <v>2021</v>
      </c>
      <c r="C362" s="241" t="s">
        <v>92</v>
      </c>
      <c r="D362" s="241" t="s">
        <v>92</v>
      </c>
      <c r="E362" s="240" t="s">
        <v>93</v>
      </c>
      <c r="F362" s="266">
        <f>F166-F264</f>
        <v>0</v>
      </c>
      <c r="G362" s="251"/>
      <c r="H362" s="267" t="str">
        <f>IFERROR(F362/F68,"")</f>
        <v/>
      </c>
      <c r="I362" s="251"/>
      <c r="J362" s="368"/>
      <c r="K362" s="56"/>
      <c r="L362" s="56"/>
    </row>
    <row r="363" spans="1:12" ht="15" customHeight="1" x14ac:dyDescent="0.25">
      <c r="A363" s="254" t="s">
        <v>91</v>
      </c>
      <c r="B363" s="84">
        <v>2022</v>
      </c>
      <c r="C363" s="86" t="s">
        <v>92</v>
      </c>
      <c r="D363" s="86" t="s">
        <v>92</v>
      </c>
      <c r="E363" s="84" t="s">
        <v>93</v>
      </c>
      <c r="F363" s="268">
        <f>F167-F265</f>
        <v>0</v>
      </c>
      <c r="G363" s="253" t="str">
        <f>IFERROR(F363/F362-1,"")</f>
        <v/>
      </c>
      <c r="H363" s="267" t="str">
        <f>IFERROR(F363/F69,"")</f>
        <v/>
      </c>
      <c r="I363" s="253" t="str">
        <f>IFERROR(H363/H362-1,"")</f>
        <v/>
      </c>
      <c r="J363" s="368"/>
      <c r="K363" s="56"/>
      <c r="L363" s="56"/>
    </row>
    <row r="364" spans="1:12" ht="15" customHeight="1" x14ac:dyDescent="0.25">
      <c r="A364" s="254" t="s">
        <v>91</v>
      </c>
      <c r="B364" s="84">
        <v>2023</v>
      </c>
      <c r="C364" s="86" t="s">
        <v>92</v>
      </c>
      <c r="D364" s="86" t="s">
        <v>92</v>
      </c>
      <c r="E364" s="84" t="s">
        <v>93</v>
      </c>
      <c r="F364" s="268">
        <f>F168-F266</f>
        <v>0</v>
      </c>
      <c r="G364" s="253" t="str">
        <f>IFERROR(F364/F363-1,"")</f>
        <v/>
      </c>
      <c r="H364" s="267" t="str">
        <f>IFERROR(F364/F70,"")</f>
        <v/>
      </c>
      <c r="I364" s="253" t="str">
        <f>IFERROR(H364/H363-1,"")</f>
        <v/>
      </c>
      <c r="J364" s="368"/>
      <c r="K364" s="56"/>
      <c r="L364" s="56"/>
    </row>
    <row r="365" spans="1:12" ht="15" customHeight="1" x14ac:dyDescent="0.25">
      <c r="A365" s="9"/>
      <c r="B365" s="245"/>
      <c r="C365" s="245"/>
      <c r="D365" s="245"/>
      <c r="E365" s="245"/>
      <c r="F365" s="269"/>
      <c r="G365" s="255"/>
      <c r="H365" s="270"/>
      <c r="I365" s="255"/>
      <c r="J365" s="368"/>
      <c r="K365" s="56"/>
      <c r="L365" s="56"/>
    </row>
    <row r="366" spans="1:12" ht="15" customHeight="1" x14ac:dyDescent="0.25">
      <c r="A366" s="239" t="s">
        <v>97</v>
      </c>
      <c r="B366" s="240">
        <v>2021</v>
      </c>
      <c r="C366" s="241" t="s">
        <v>92</v>
      </c>
      <c r="D366" s="241" t="s">
        <v>92</v>
      </c>
      <c r="E366" s="240" t="s">
        <v>93</v>
      </c>
      <c r="F366" s="266">
        <f>F170-F268</f>
        <v>0</v>
      </c>
      <c r="G366" s="251"/>
      <c r="H366" s="267" t="str">
        <f>IFERROR(F366/F72,"")</f>
        <v/>
      </c>
      <c r="I366" s="251"/>
      <c r="J366" s="368"/>
      <c r="K366" s="56"/>
      <c r="L366" s="56"/>
    </row>
    <row r="367" spans="1:12" ht="15" customHeight="1" x14ac:dyDescent="0.25">
      <c r="A367" s="239" t="s">
        <v>97</v>
      </c>
      <c r="B367" s="84">
        <v>2022</v>
      </c>
      <c r="C367" s="86" t="s">
        <v>92</v>
      </c>
      <c r="D367" s="86" t="s">
        <v>92</v>
      </c>
      <c r="E367" s="84" t="s">
        <v>93</v>
      </c>
      <c r="F367" s="266">
        <f>F171-F269</f>
        <v>0</v>
      </c>
      <c r="G367" s="253" t="str">
        <f>IFERROR(F367/F366-1,"")</f>
        <v/>
      </c>
      <c r="H367" s="267" t="str">
        <f>IFERROR(F367/F73,"")</f>
        <v/>
      </c>
      <c r="I367" s="253" t="str">
        <f>IFERROR(H367/H366-1,"")</f>
        <v/>
      </c>
      <c r="J367" s="368"/>
      <c r="K367" s="56"/>
      <c r="L367" s="56"/>
    </row>
    <row r="368" spans="1:12" ht="15" customHeight="1" x14ac:dyDescent="0.25">
      <c r="A368" s="239" t="s">
        <v>97</v>
      </c>
      <c r="B368" s="84">
        <v>2023</v>
      </c>
      <c r="C368" s="86" t="s">
        <v>92</v>
      </c>
      <c r="D368" s="86" t="s">
        <v>92</v>
      </c>
      <c r="E368" s="84" t="s">
        <v>93</v>
      </c>
      <c r="F368" s="266">
        <f>F172-F270</f>
        <v>0</v>
      </c>
      <c r="G368" s="253" t="str">
        <f>IFERROR(F368/F367-1,"")</f>
        <v/>
      </c>
      <c r="H368" s="267" t="str">
        <f>IFERROR(F368/F74,"")</f>
        <v/>
      </c>
      <c r="I368" s="253" t="str">
        <f>IFERROR(H368/H367-1,"")</f>
        <v/>
      </c>
      <c r="J368" s="368"/>
      <c r="K368" s="56"/>
      <c r="L368" s="56"/>
    </row>
    <row r="369" spans="1:12" ht="15" customHeight="1" x14ac:dyDescent="0.25">
      <c r="A369" s="9"/>
      <c r="B369" s="14"/>
      <c r="C369" s="9"/>
      <c r="D369" s="9"/>
      <c r="E369" s="9"/>
      <c r="F369" s="271"/>
      <c r="G369" s="255"/>
      <c r="H369" s="272"/>
      <c r="I369" s="255"/>
      <c r="J369" s="368"/>
      <c r="K369" s="56"/>
      <c r="L369" s="56"/>
    </row>
    <row r="370" spans="1:12" ht="15" customHeight="1" x14ac:dyDescent="0.25">
      <c r="A370" s="239" t="s">
        <v>80</v>
      </c>
      <c r="B370" s="240">
        <v>2021</v>
      </c>
      <c r="C370" s="257" t="s">
        <v>100</v>
      </c>
      <c r="D370" s="240" t="s">
        <v>92</v>
      </c>
      <c r="E370" s="240" t="s">
        <v>93</v>
      </c>
      <c r="F370" s="266">
        <f>F174-F272</f>
        <v>0</v>
      </c>
      <c r="G370" s="251"/>
      <c r="H370" s="267" t="str">
        <f ca="1">IFERROR(F370/F76,"")</f>
        <v/>
      </c>
      <c r="I370" s="251"/>
      <c r="J370" s="368"/>
      <c r="K370" s="56"/>
      <c r="L370" s="56"/>
    </row>
    <row r="371" spans="1:12" ht="15" customHeight="1" x14ac:dyDescent="0.25">
      <c r="A371" s="254" t="s">
        <v>80</v>
      </c>
      <c r="B371" s="84">
        <v>2022</v>
      </c>
      <c r="C371" s="96" t="s">
        <v>100</v>
      </c>
      <c r="D371" s="84" t="s">
        <v>92</v>
      </c>
      <c r="E371" s="84" t="s">
        <v>93</v>
      </c>
      <c r="F371" s="266">
        <f>F175-F273</f>
        <v>0</v>
      </c>
      <c r="G371" s="253" t="str">
        <f>IFERROR(F371/F370-1,"")</f>
        <v/>
      </c>
      <c r="H371" s="267" t="str">
        <f ca="1">IFERROR(F371/F77,"")</f>
        <v/>
      </c>
      <c r="I371" s="253" t="str">
        <f ca="1">IFERROR(H371/H370-1,"")</f>
        <v/>
      </c>
      <c r="J371" s="368"/>
      <c r="K371" s="56"/>
      <c r="L371" s="56"/>
    </row>
    <row r="372" spans="1:12" ht="15" customHeight="1" x14ac:dyDescent="0.25">
      <c r="A372" s="254" t="s">
        <v>80</v>
      </c>
      <c r="B372" s="84">
        <v>2023</v>
      </c>
      <c r="C372" s="96" t="s">
        <v>100</v>
      </c>
      <c r="D372" s="84" t="s">
        <v>92</v>
      </c>
      <c r="E372" s="84" t="s">
        <v>93</v>
      </c>
      <c r="F372" s="266">
        <f t="shared" ref="F372" si="52">F176-F274</f>
        <v>0</v>
      </c>
      <c r="G372" s="253" t="str">
        <f>IFERROR(F372/F371-1,"")</f>
        <v/>
      </c>
      <c r="H372" s="267" t="str">
        <f ca="1">IFERROR(F372/F78,"")</f>
        <v/>
      </c>
      <c r="I372" s="253" t="str">
        <f ca="1">IFERROR(H372/H371-1,"")</f>
        <v/>
      </c>
      <c r="J372" s="368"/>
      <c r="K372" s="56"/>
      <c r="L372" s="56"/>
    </row>
    <row r="373" spans="1:12" s="368" customFormat="1" ht="15" customHeight="1" x14ac:dyDescent="0.25">
      <c r="A373" s="9"/>
      <c r="B373" s="14"/>
      <c r="C373" s="9"/>
      <c r="D373" s="9"/>
      <c r="E373" s="9"/>
      <c r="F373" s="269"/>
      <c r="G373" s="255"/>
      <c r="H373" s="270"/>
      <c r="I373" s="255"/>
      <c r="K373" s="56"/>
      <c r="L373" s="56"/>
    </row>
    <row r="374" spans="1:12" ht="15" customHeight="1" x14ac:dyDescent="0.25">
      <c r="A374" s="239" t="s">
        <v>80</v>
      </c>
      <c r="B374" s="240">
        <v>2021</v>
      </c>
      <c r="C374" s="257" t="s">
        <v>101</v>
      </c>
      <c r="D374" s="240" t="s">
        <v>92</v>
      </c>
      <c r="E374" s="240" t="s">
        <v>93</v>
      </c>
      <c r="F374" s="266">
        <f>F186-F284</f>
        <v>0</v>
      </c>
      <c r="G374" s="251"/>
      <c r="H374" s="267" t="str">
        <f ca="1">IFERROR(F374/F88,"")</f>
        <v/>
      </c>
      <c r="I374" s="251"/>
      <c r="J374" s="368"/>
      <c r="K374" s="56"/>
      <c r="L374" s="56"/>
    </row>
    <row r="375" spans="1:12" ht="15" customHeight="1" x14ac:dyDescent="0.25">
      <c r="A375" s="254" t="s">
        <v>80</v>
      </c>
      <c r="B375" s="84">
        <v>2022</v>
      </c>
      <c r="C375" s="96" t="s">
        <v>101</v>
      </c>
      <c r="D375" s="84" t="s">
        <v>92</v>
      </c>
      <c r="E375" s="84" t="s">
        <v>93</v>
      </c>
      <c r="F375" s="266">
        <f>F187-F285</f>
        <v>0</v>
      </c>
      <c r="G375" s="253" t="str">
        <f>IFERROR(F375/F374-1,"")</f>
        <v/>
      </c>
      <c r="H375" s="267" t="str">
        <f ca="1">IFERROR(F375/F89,"")</f>
        <v/>
      </c>
      <c r="I375" s="253" t="str">
        <f ca="1">IFERROR(H375/H374-1,"")</f>
        <v/>
      </c>
      <c r="J375" s="368"/>
      <c r="K375" s="56"/>
      <c r="L375" s="56"/>
    </row>
    <row r="376" spans="1:12" ht="15" customHeight="1" x14ac:dyDescent="0.25">
      <c r="A376" s="254" t="s">
        <v>80</v>
      </c>
      <c r="B376" s="84">
        <v>2023</v>
      </c>
      <c r="C376" s="96" t="s">
        <v>101</v>
      </c>
      <c r="D376" s="84" t="s">
        <v>92</v>
      </c>
      <c r="E376" s="84" t="s">
        <v>93</v>
      </c>
      <c r="F376" s="266">
        <f>F188-F286</f>
        <v>0</v>
      </c>
      <c r="G376" s="253" t="str">
        <f>IFERROR(F376/F375-1,"")</f>
        <v/>
      </c>
      <c r="H376" s="267" t="str">
        <f ca="1">IFERROR(F376/F90,"")</f>
        <v/>
      </c>
      <c r="I376" s="253" t="str">
        <f ca="1">IFERROR(H376/H375-1,"")</f>
        <v/>
      </c>
      <c r="J376" s="368"/>
      <c r="K376" s="56"/>
      <c r="L376" s="56"/>
    </row>
    <row r="377" spans="1:12" s="368" customFormat="1" ht="15" customHeight="1" x14ac:dyDescent="0.25">
      <c r="A377" s="9"/>
      <c r="B377" s="14"/>
      <c r="C377" s="9"/>
      <c r="D377" s="9"/>
      <c r="E377" s="9"/>
      <c r="F377" s="269"/>
      <c r="G377" s="255"/>
      <c r="H377" s="270"/>
      <c r="I377" s="255"/>
      <c r="K377" s="56"/>
      <c r="L377" s="56"/>
    </row>
    <row r="378" spans="1:12" ht="15" customHeight="1" x14ac:dyDescent="0.25">
      <c r="A378" s="239" t="s">
        <v>80</v>
      </c>
      <c r="B378" s="240">
        <v>2021</v>
      </c>
      <c r="C378" s="257" t="s">
        <v>102</v>
      </c>
      <c r="D378" s="240" t="s">
        <v>92</v>
      </c>
      <c r="E378" s="240" t="s">
        <v>93</v>
      </c>
      <c r="F378" s="266">
        <f>F198-F296</f>
        <v>0</v>
      </c>
      <c r="G378" s="251"/>
      <c r="H378" s="267" t="str">
        <f ca="1">IFERROR(F378/F100,"")</f>
        <v/>
      </c>
      <c r="I378" s="251"/>
      <c r="J378" s="368"/>
      <c r="K378" s="56"/>
      <c r="L378" s="56"/>
    </row>
    <row r="379" spans="1:12" ht="15" customHeight="1" x14ac:dyDescent="0.25">
      <c r="A379" s="254" t="s">
        <v>80</v>
      </c>
      <c r="B379" s="84">
        <v>2022</v>
      </c>
      <c r="C379" s="96" t="s">
        <v>102</v>
      </c>
      <c r="D379" s="84" t="s">
        <v>92</v>
      </c>
      <c r="E379" s="84" t="s">
        <v>93</v>
      </c>
      <c r="F379" s="266">
        <f t="shared" ref="F379" si="53">F199-F297</f>
        <v>0</v>
      </c>
      <c r="G379" s="253" t="str">
        <f>IFERROR(F379/F378-1,"")</f>
        <v/>
      </c>
      <c r="H379" s="267" t="str">
        <f ca="1">IFERROR(F379/F101,"")</f>
        <v/>
      </c>
      <c r="I379" s="253" t="str">
        <f ca="1">IFERROR(H379/H378-1,"")</f>
        <v/>
      </c>
      <c r="J379" s="368"/>
      <c r="K379" s="56"/>
      <c r="L379" s="56"/>
    </row>
    <row r="380" spans="1:12" ht="15" customHeight="1" x14ac:dyDescent="0.25">
      <c r="A380" s="254" t="s">
        <v>80</v>
      </c>
      <c r="B380" s="84">
        <v>2023</v>
      </c>
      <c r="C380" s="96" t="s">
        <v>102</v>
      </c>
      <c r="D380" s="84" t="s">
        <v>92</v>
      </c>
      <c r="E380" s="84" t="s">
        <v>93</v>
      </c>
      <c r="F380" s="266">
        <f>F200-F298</f>
        <v>0</v>
      </c>
      <c r="G380" s="253" t="str">
        <f>IFERROR(F380/F379-1,"")</f>
        <v/>
      </c>
      <c r="H380" s="267" t="str">
        <f ca="1">IFERROR(F380/F102,"")</f>
        <v/>
      </c>
      <c r="I380" s="253" t="str">
        <f ca="1">IFERROR(H380/H379-1,"")</f>
        <v/>
      </c>
      <c r="J380" s="368"/>
      <c r="K380" s="56"/>
      <c r="L380" s="56"/>
    </row>
    <row r="381" spans="1:12" s="368" customFormat="1" ht="15" customHeight="1" x14ac:dyDescent="0.25">
      <c r="A381" s="9"/>
      <c r="B381" s="14"/>
      <c r="C381" s="9"/>
      <c r="D381" s="9"/>
      <c r="E381" s="9"/>
      <c r="F381" s="269"/>
      <c r="G381" s="255"/>
      <c r="H381" s="270"/>
      <c r="I381" s="255"/>
      <c r="K381" s="56"/>
      <c r="L381" s="56"/>
    </row>
    <row r="382" spans="1:12" ht="15" customHeight="1" x14ac:dyDescent="0.25">
      <c r="A382" s="239" t="s">
        <v>80</v>
      </c>
      <c r="B382" s="240">
        <v>2021</v>
      </c>
      <c r="C382" s="257" t="s">
        <v>103</v>
      </c>
      <c r="D382" s="240" t="s">
        <v>92</v>
      </c>
      <c r="E382" s="240" t="s">
        <v>93</v>
      </c>
      <c r="F382" s="266">
        <f>F210-F308</f>
        <v>0</v>
      </c>
      <c r="G382" s="251"/>
      <c r="H382" s="267" t="str">
        <f ca="1">IFERROR(F382/F112,"")</f>
        <v/>
      </c>
      <c r="I382" s="251"/>
      <c r="J382" s="368"/>
      <c r="K382" s="56"/>
      <c r="L382" s="56"/>
    </row>
    <row r="383" spans="1:12" ht="15" customHeight="1" x14ac:dyDescent="0.25">
      <c r="A383" s="254" t="s">
        <v>80</v>
      </c>
      <c r="B383" s="84">
        <v>2022</v>
      </c>
      <c r="C383" s="96" t="s">
        <v>103</v>
      </c>
      <c r="D383" s="84" t="s">
        <v>92</v>
      </c>
      <c r="E383" s="84" t="s">
        <v>93</v>
      </c>
      <c r="F383" s="266">
        <f>F211-F309</f>
        <v>0</v>
      </c>
      <c r="G383" s="253" t="str">
        <f>IFERROR(F383/F382-1,"")</f>
        <v/>
      </c>
      <c r="H383" s="267" t="str">
        <f ca="1">IFERROR(F383/F113,"")</f>
        <v/>
      </c>
      <c r="I383" s="253" t="str">
        <f ca="1">IFERROR(H383/H382-1,"")</f>
        <v/>
      </c>
      <c r="J383" s="368"/>
      <c r="K383" s="56"/>
      <c r="L383" s="56"/>
    </row>
    <row r="384" spans="1:12" ht="15" customHeight="1" x14ac:dyDescent="0.25">
      <c r="A384" s="254" t="s">
        <v>80</v>
      </c>
      <c r="B384" s="84">
        <v>2023</v>
      </c>
      <c r="C384" s="96" t="s">
        <v>103</v>
      </c>
      <c r="D384" s="84" t="s">
        <v>92</v>
      </c>
      <c r="E384" s="84" t="s">
        <v>93</v>
      </c>
      <c r="F384" s="266">
        <f>F212-F310</f>
        <v>0</v>
      </c>
      <c r="G384" s="253" t="str">
        <f>IFERROR(F384/F383-1,"")</f>
        <v/>
      </c>
      <c r="H384" s="267" t="str">
        <f ca="1">IFERROR(F384/F114,"")</f>
        <v/>
      </c>
      <c r="I384" s="253" t="str">
        <f ca="1">IFERROR(H384/H383-1,"")</f>
        <v/>
      </c>
      <c r="J384" s="368"/>
      <c r="K384" s="56"/>
      <c r="L384" s="56"/>
    </row>
    <row r="385" spans="1:12" s="368" customFormat="1" ht="15" customHeight="1" x14ac:dyDescent="0.25">
      <c r="A385" s="9"/>
      <c r="B385" s="14"/>
      <c r="C385" s="9"/>
      <c r="D385" s="9"/>
      <c r="E385" s="9"/>
      <c r="F385" s="269"/>
      <c r="G385" s="255"/>
      <c r="H385" s="270"/>
      <c r="I385" s="255"/>
      <c r="K385" s="56"/>
      <c r="L385" s="56"/>
    </row>
    <row r="386" spans="1:12" ht="15" customHeight="1" x14ac:dyDescent="0.25">
      <c r="A386" s="239" t="s">
        <v>80</v>
      </c>
      <c r="B386" s="240">
        <v>2021</v>
      </c>
      <c r="C386" s="240" t="s">
        <v>92</v>
      </c>
      <c r="D386" s="258" t="s">
        <v>104</v>
      </c>
      <c r="E386" s="240" t="s">
        <v>93</v>
      </c>
      <c r="F386" s="266">
        <f>F222-F320</f>
        <v>0</v>
      </c>
      <c r="G386" s="251"/>
      <c r="H386" s="267" t="str">
        <f>IFERROR(F386/F124,"")</f>
        <v/>
      </c>
      <c r="I386" s="251"/>
      <c r="K386" s="56"/>
      <c r="L386" s="56"/>
    </row>
    <row r="387" spans="1:12" ht="15" customHeight="1" x14ac:dyDescent="0.25">
      <c r="A387" s="254" t="s">
        <v>80</v>
      </c>
      <c r="B387" s="84">
        <v>2022</v>
      </c>
      <c r="C387" s="84" t="s">
        <v>92</v>
      </c>
      <c r="D387" s="108" t="s">
        <v>104</v>
      </c>
      <c r="E387" s="84" t="s">
        <v>93</v>
      </c>
      <c r="F387" s="266">
        <f>F223-F321</f>
        <v>0</v>
      </c>
      <c r="G387" s="253" t="str">
        <f>IFERROR(F387/F386-1,"")</f>
        <v/>
      </c>
      <c r="H387" s="267" t="str">
        <f>IFERROR(F387/F125,"")</f>
        <v/>
      </c>
      <c r="I387" s="253" t="str">
        <f>IFERROR(H387/H386-1,"")</f>
        <v/>
      </c>
      <c r="K387" s="56"/>
      <c r="L387" s="56"/>
    </row>
    <row r="388" spans="1:12" ht="15" customHeight="1" x14ac:dyDescent="0.25">
      <c r="A388" s="254" t="s">
        <v>80</v>
      </c>
      <c r="B388" s="84">
        <v>2023</v>
      </c>
      <c r="C388" s="84" t="s">
        <v>92</v>
      </c>
      <c r="D388" s="108" t="s">
        <v>104</v>
      </c>
      <c r="E388" s="84" t="s">
        <v>93</v>
      </c>
      <c r="F388" s="266">
        <f>F224-F322</f>
        <v>0</v>
      </c>
      <c r="G388" s="253" t="str">
        <f>IFERROR(F388/F387-1,"")</f>
        <v/>
      </c>
      <c r="H388" s="267" t="str">
        <f>IFERROR(F388/F126,"")</f>
        <v/>
      </c>
      <c r="I388" s="253" t="str">
        <f>IFERROR(H388/H387-1,"")</f>
        <v/>
      </c>
      <c r="K388" s="56"/>
      <c r="L388" s="56"/>
    </row>
    <row r="389" spans="1:12" s="368" customFormat="1" ht="15" customHeight="1" x14ac:dyDescent="0.25">
      <c r="A389" s="36"/>
      <c r="B389" s="15"/>
      <c r="C389" s="36"/>
      <c r="D389" s="36"/>
      <c r="E389" s="36"/>
      <c r="F389" s="283"/>
      <c r="G389" s="259"/>
      <c r="H389" s="273"/>
      <c r="I389" s="259"/>
      <c r="J389" s="157"/>
      <c r="K389" s="56"/>
      <c r="L389" s="56"/>
    </row>
    <row r="390" spans="1:12" ht="15" customHeight="1" x14ac:dyDescent="0.25">
      <c r="A390" s="239" t="s">
        <v>80</v>
      </c>
      <c r="B390" s="240">
        <v>2021</v>
      </c>
      <c r="C390" s="240" t="s">
        <v>92</v>
      </c>
      <c r="D390" s="258" t="s">
        <v>105</v>
      </c>
      <c r="E390" s="240" t="s">
        <v>93</v>
      </c>
      <c r="F390" s="266">
        <f>F234-F332</f>
        <v>0</v>
      </c>
      <c r="G390" s="251"/>
      <c r="H390" s="267" t="str">
        <f>IFERROR(F390/F136,"")</f>
        <v/>
      </c>
      <c r="I390" s="251"/>
      <c r="K390" s="56"/>
      <c r="L390" s="56"/>
    </row>
    <row r="391" spans="1:12" ht="15" customHeight="1" x14ac:dyDescent="0.25">
      <c r="A391" s="254" t="s">
        <v>80</v>
      </c>
      <c r="B391" s="84">
        <v>2022</v>
      </c>
      <c r="C391" s="84" t="s">
        <v>92</v>
      </c>
      <c r="D391" s="108" t="s">
        <v>105</v>
      </c>
      <c r="E391" s="84" t="s">
        <v>93</v>
      </c>
      <c r="F391" s="266">
        <f>F235-F333</f>
        <v>0</v>
      </c>
      <c r="G391" s="253" t="str">
        <f>IFERROR(F391/F390-1,"")</f>
        <v/>
      </c>
      <c r="H391" s="267" t="str">
        <f>IFERROR(F391/F137,"")</f>
        <v/>
      </c>
      <c r="I391" s="253" t="str">
        <f>IFERROR(H391/H390-1,"")</f>
        <v/>
      </c>
      <c r="K391" s="56"/>
      <c r="L391" s="56"/>
    </row>
    <row r="392" spans="1:12" ht="15" customHeight="1" x14ac:dyDescent="0.25">
      <c r="A392" s="254" t="s">
        <v>80</v>
      </c>
      <c r="B392" s="84">
        <v>2023</v>
      </c>
      <c r="C392" s="84" t="s">
        <v>92</v>
      </c>
      <c r="D392" s="108" t="s">
        <v>105</v>
      </c>
      <c r="E392" s="84" t="s">
        <v>93</v>
      </c>
      <c r="F392" s="266">
        <f>F236-F334</f>
        <v>0</v>
      </c>
      <c r="G392" s="253" t="str">
        <f>IFERROR(F392/F391-1,"")</f>
        <v/>
      </c>
      <c r="H392" s="267" t="str">
        <f>IFERROR(F392/F138,"")</f>
        <v/>
      </c>
      <c r="I392" s="253" t="str">
        <f>IFERROR(H392/H391-1,"")</f>
        <v/>
      </c>
      <c r="K392" s="56"/>
      <c r="L392" s="56"/>
    </row>
    <row r="393" spans="1:12" s="368" customFormat="1" ht="15" customHeight="1" x14ac:dyDescent="0.25">
      <c r="A393" s="36"/>
      <c r="B393" s="15"/>
      <c r="C393" s="36"/>
      <c r="D393" s="36"/>
      <c r="E393" s="36"/>
      <c r="F393" s="283"/>
      <c r="G393" s="259"/>
      <c r="H393" s="273"/>
      <c r="I393" s="259"/>
      <c r="J393" s="157"/>
      <c r="K393" s="56"/>
      <c r="L393" s="56"/>
    </row>
    <row r="394" spans="1:12" ht="15" customHeight="1" x14ac:dyDescent="0.25">
      <c r="A394" s="239" t="s">
        <v>80</v>
      </c>
      <c r="B394" s="240">
        <v>2021</v>
      </c>
      <c r="C394" s="240" t="s">
        <v>92</v>
      </c>
      <c r="D394" s="258" t="s">
        <v>106</v>
      </c>
      <c r="E394" s="240" t="s">
        <v>93</v>
      </c>
      <c r="F394" s="266">
        <f>F246-F344</f>
        <v>0</v>
      </c>
      <c r="G394" s="251"/>
      <c r="H394" s="267" t="str">
        <f>IFERROR(F394/F148,"")</f>
        <v/>
      </c>
      <c r="I394" s="251"/>
      <c r="K394" s="56"/>
      <c r="L394" s="56"/>
    </row>
    <row r="395" spans="1:12" ht="15" customHeight="1" x14ac:dyDescent="0.25">
      <c r="A395" s="254" t="s">
        <v>80</v>
      </c>
      <c r="B395" s="84">
        <v>2022</v>
      </c>
      <c r="C395" s="84" t="s">
        <v>92</v>
      </c>
      <c r="D395" s="108" t="s">
        <v>106</v>
      </c>
      <c r="E395" s="84" t="s">
        <v>93</v>
      </c>
      <c r="F395" s="266">
        <f>F247-F345</f>
        <v>0</v>
      </c>
      <c r="G395" s="253" t="str">
        <f>IFERROR(F395/F394-1,"")</f>
        <v/>
      </c>
      <c r="H395" s="267" t="str">
        <f>IFERROR(F395/F149,"")</f>
        <v/>
      </c>
      <c r="I395" s="253" t="str">
        <f>IFERROR(H395/H394-1,"")</f>
        <v/>
      </c>
      <c r="K395" s="56"/>
      <c r="L395" s="56"/>
    </row>
    <row r="396" spans="1:12" ht="15" customHeight="1" x14ac:dyDescent="0.25">
      <c r="A396" s="254" t="s">
        <v>80</v>
      </c>
      <c r="B396" s="84">
        <v>2023</v>
      </c>
      <c r="C396" s="84" t="s">
        <v>92</v>
      </c>
      <c r="D396" s="108" t="s">
        <v>106</v>
      </c>
      <c r="E396" s="84" t="s">
        <v>93</v>
      </c>
      <c r="F396" s="266">
        <f>F248-F346</f>
        <v>0</v>
      </c>
      <c r="G396" s="253" t="str">
        <f>IFERROR(F396/F395-1,"")</f>
        <v/>
      </c>
      <c r="H396" s="267" t="str">
        <f>IFERROR(F396/F150,"")</f>
        <v/>
      </c>
      <c r="I396" s="253" t="str">
        <f>IFERROR(H396/H395-1,"")</f>
        <v/>
      </c>
      <c r="K396" s="56"/>
      <c r="L396" s="56"/>
    </row>
    <row r="397" spans="1:12" ht="15" customHeight="1" x14ac:dyDescent="0.25">
      <c r="A397" s="15"/>
      <c r="B397" s="243"/>
      <c r="C397" s="262"/>
      <c r="D397" s="262"/>
      <c r="E397" s="263"/>
      <c r="F397" s="274"/>
      <c r="G397" s="275"/>
      <c r="H397" s="276"/>
      <c r="I397" s="275"/>
      <c r="J397" s="368"/>
      <c r="K397" s="368"/>
      <c r="L397" s="368"/>
    </row>
    <row r="398" spans="1:12" ht="15" customHeight="1" x14ac:dyDescent="0.25">
      <c r="A398" s="229" t="s">
        <v>111</v>
      </c>
      <c r="B398" s="230"/>
      <c r="C398" s="231"/>
      <c r="D398" s="231"/>
      <c r="E398" s="232"/>
      <c r="F398" s="277"/>
      <c r="G398" s="278"/>
      <c r="H398" s="279"/>
      <c r="I398" s="278"/>
      <c r="J398" s="377"/>
      <c r="K398" s="377"/>
      <c r="L398" s="377"/>
    </row>
    <row r="399" spans="1:12" ht="15" customHeight="1" x14ac:dyDescent="0.25">
      <c r="A399" s="235"/>
      <c r="B399" s="174"/>
      <c r="C399" s="236"/>
      <c r="D399" s="236"/>
      <c r="E399" s="237"/>
      <c r="F399" s="280"/>
      <c r="G399" s="281"/>
      <c r="H399" s="282"/>
      <c r="I399" s="281"/>
    </row>
    <row r="400" spans="1:12" ht="15" customHeight="1" x14ac:dyDescent="0.25">
      <c r="A400" s="239" t="s">
        <v>91</v>
      </c>
      <c r="B400" s="240">
        <v>2021</v>
      </c>
      <c r="C400" s="241" t="s">
        <v>92</v>
      </c>
      <c r="D400" s="241" t="s">
        <v>92</v>
      </c>
      <c r="E400" s="240" t="s">
        <v>93</v>
      </c>
      <c r="F400" s="266">
        <f>INDEX('E1'!A:R,MATCH(A!B400&amp;"Earned Premiums (incl. APTC, excl. MLR Rebates)"&amp;A!C400&amp;A!D400,'E1'!R:R,0),MATCH("Total",'E1'!$A$6:$R$6,0))</f>
        <v>0</v>
      </c>
      <c r="G400" s="251"/>
      <c r="H400" s="267" t="str">
        <f>IFERROR(F400/F68,"")</f>
        <v/>
      </c>
      <c r="I400" s="251"/>
      <c r="J400" s="368"/>
      <c r="K400" s="56"/>
      <c r="L400" s="56"/>
    </row>
    <row r="401" spans="1:12" ht="15" customHeight="1" x14ac:dyDescent="0.25">
      <c r="A401" s="254" t="s">
        <v>91</v>
      </c>
      <c r="B401" s="84">
        <v>2022</v>
      </c>
      <c r="C401" s="86" t="s">
        <v>92</v>
      </c>
      <c r="D401" s="86" t="s">
        <v>92</v>
      </c>
      <c r="E401" s="84" t="s">
        <v>93</v>
      </c>
      <c r="F401" s="268">
        <f>INDEX('E1'!A:R,MATCH(A!B401&amp;"Earned Premiums (incl. APTC, excl. MLR Rebates)"&amp;A!C401&amp;A!D401,'E1'!R:R,0),MATCH("Total",'E1'!$A$6:$R$6,0))</f>
        <v>0</v>
      </c>
      <c r="G401" s="253" t="str">
        <f>IFERROR(F401/F400-1,"")</f>
        <v/>
      </c>
      <c r="H401" s="267" t="str">
        <f>IFERROR(F401/F69,"")</f>
        <v/>
      </c>
      <c r="I401" s="253" t="str">
        <f>IFERROR(H401/H400-1,"")</f>
        <v/>
      </c>
      <c r="J401" s="368"/>
      <c r="K401" s="56"/>
      <c r="L401" s="56"/>
    </row>
    <row r="402" spans="1:12" ht="15" customHeight="1" x14ac:dyDescent="0.25">
      <c r="A402" s="254" t="s">
        <v>91</v>
      </c>
      <c r="B402" s="84">
        <v>2023</v>
      </c>
      <c r="C402" s="86" t="s">
        <v>92</v>
      </c>
      <c r="D402" s="86" t="s">
        <v>92</v>
      </c>
      <c r="E402" s="84" t="s">
        <v>93</v>
      </c>
      <c r="F402" s="268">
        <f>INDEX('E1'!A:R,MATCH(A!B402&amp;"Earned Premiums (incl. APTC, excl. MLR Rebates)"&amp;A!C402&amp;A!D402,'E1'!R:R,0),MATCH("Total",'E1'!$A$6:$R$6,0))</f>
        <v>0</v>
      </c>
      <c r="G402" s="253" t="str">
        <f>IFERROR(F402/F401-1,"")</f>
        <v/>
      </c>
      <c r="H402" s="267" t="str">
        <f>IFERROR(F402/F70,"")</f>
        <v/>
      </c>
      <c r="I402" s="253" t="str">
        <f>IFERROR(H402/H401-1,"")</f>
        <v/>
      </c>
      <c r="J402" s="368"/>
      <c r="K402" s="56"/>
      <c r="L402" s="56"/>
    </row>
    <row r="403" spans="1:12" ht="15" customHeight="1" x14ac:dyDescent="0.25">
      <c r="A403" s="9"/>
      <c r="B403" s="14"/>
      <c r="C403" s="9"/>
      <c r="D403" s="9"/>
      <c r="E403" s="9"/>
      <c r="F403" s="271"/>
      <c r="G403" s="255"/>
      <c r="H403" s="272"/>
      <c r="I403" s="255"/>
      <c r="J403" s="368"/>
      <c r="K403" s="56"/>
      <c r="L403" s="56"/>
    </row>
    <row r="404" spans="1:12" ht="15" customHeight="1" x14ac:dyDescent="0.25">
      <c r="A404" s="239" t="s">
        <v>91</v>
      </c>
      <c r="B404" s="240">
        <v>2021</v>
      </c>
      <c r="C404" s="257" t="s">
        <v>100</v>
      </c>
      <c r="D404" s="240" t="s">
        <v>92</v>
      </c>
      <c r="E404" s="240" t="s">
        <v>93</v>
      </c>
      <c r="F404" s="266">
        <f>INDEX('E1'!A:R,MATCH(A!B404&amp;"Earned Premiums (incl. APTC, excl. MLR Rebates)"&amp;A!C404&amp;A!D404,'E1'!R:R,0),MATCH("Total",'E1'!$A$6:$R$6,0))</f>
        <v>0</v>
      </c>
      <c r="G404" s="251"/>
      <c r="H404" s="267" t="str">
        <f ca="1">IFERROR(F404/INDEX('B1'!A:S,MATCH(B404&amp;"Total"&amp;C404&amp;D404,'B1'!S:S,0),MATCH("Total",'B1'!$A$6:$S$6,0)),"")</f>
        <v/>
      </c>
      <c r="I404" s="251"/>
      <c r="J404" s="368"/>
      <c r="K404" s="56"/>
      <c r="L404" s="56"/>
    </row>
    <row r="405" spans="1:12" ht="15" customHeight="1" x14ac:dyDescent="0.25">
      <c r="A405" s="254" t="s">
        <v>91</v>
      </c>
      <c r="B405" s="84">
        <v>2022</v>
      </c>
      <c r="C405" s="96" t="s">
        <v>100</v>
      </c>
      <c r="D405" s="84" t="s">
        <v>92</v>
      </c>
      <c r="E405" s="84" t="s">
        <v>93</v>
      </c>
      <c r="F405" s="268">
        <f>INDEX('E1'!A:R,MATCH(A!B405&amp;"Earned Premiums (incl. APTC, excl. MLR Rebates)"&amp;A!C405&amp;A!D405,'E1'!R:R,0),MATCH("Total",'E1'!$A$6:$R$6,0))</f>
        <v>0</v>
      </c>
      <c r="G405" s="253" t="str">
        <f>IFERROR(F405/F404-1,"")</f>
        <v/>
      </c>
      <c r="H405" s="267" t="str">
        <f ca="1">IFERROR(F405/INDEX('B1'!A:S,MATCH(B405&amp;"Total"&amp;C405&amp;D405,'B1'!S:S,0),MATCH("Total",'B1'!$A$6:$S$6,0)),"")</f>
        <v/>
      </c>
      <c r="I405" s="253" t="str">
        <f ca="1">IFERROR(H405/H404-1,"")</f>
        <v/>
      </c>
      <c r="J405" s="368"/>
      <c r="K405" s="56"/>
      <c r="L405" s="56"/>
    </row>
    <row r="406" spans="1:12" ht="15" customHeight="1" x14ac:dyDescent="0.25">
      <c r="A406" s="254" t="s">
        <v>91</v>
      </c>
      <c r="B406" s="84">
        <v>2023</v>
      </c>
      <c r="C406" s="96" t="s">
        <v>100</v>
      </c>
      <c r="D406" s="84" t="s">
        <v>92</v>
      </c>
      <c r="E406" s="84" t="s">
        <v>93</v>
      </c>
      <c r="F406" s="268">
        <f>INDEX('E1'!A:R,MATCH(A!B406&amp;"Earned Premiums (incl. APTC, excl. MLR Rebates)"&amp;A!C406&amp;A!D406,'E1'!R:R,0),MATCH("Total",'E1'!$A$6:$R$6,0))</f>
        <v>0</v>
      </c>
      <c r="G406" s="253" t="str">
        <f>IFERROR(F406/F405-1,"")</f>
        <v/>
      </c>
      <c r="H406" s="267" t="str">
        <f ca="1">IFERROR(F406/INDEX('B1'!A:S,MATCH(B406&amp;"Total"&amp;C406&amp;D406,'B1'!S:S,0),MATCH("Total",'B1'!$A$6:$S$6,0)),"")</f>
        <v/>
      </c>
      <c r="I406" s="253" t="str">
        <f ca="1">IFERROR(H406/H405-1,"")</f>
        <v/>
      </c>
      <c r="J406" s="368"/>
      <c r="K406" s="56"/>
      <c r="L406" s="56"/>
    </row>
    <row r="407" spans="1:12" s="368" customFormat="1" ht="15" customHeight="1" x14ac:dyDescent="0.25">
      <c r="A407" s="9"/>
      <c r="B407" s="14"/>
      <c r="C407" s="9"/>
      <c r="D407" s="9"/>
      <c r="E407" s="9"/>
      <c r="F407" s="269"/>
      <c r="G407" s="255"/>
      <c r="H407" s="270"/>
      <c r="I407" s="255"/>
      <c r="K407" s="56"/>
      <c r="L407" s="56"/>
    </row>
    <row r="408" spans="1:12" ht="15" customHeight="1" x14ac:dyDescent="0.25">
      <c r="A408" s="239" t="s">
        <v>91</v>
      </c>
      <c r="B408" s="240">
        <v>2021</v>
      </c>
      <c r="C408" s="257" t="s">
        <v>101</v>
      </c>
      <c r="D408" s="240" t="s">
        <v>92</v>
      </c>
      <c r="E408" s="240" t="s">
        <v>93</v>
      </c>
      <c r="F408" s="266">
        <f>INDEX('E1'!A:R,MATCH(A!B408&amp;"Earned Premiums (incl. APTC, excl. MLR Rebates)"&amp;A!C408&amp;A!D408,'E1'!R:R,0),MATCH("Total",'E1'!$A$6:$R$6,0))</f>
        <v>0</v>
      </c>
      <c r="G408" s="251"/>
      <c r="H408" s="267" t="str">
        <f ca="1">IFERROR(F408/INDEX('B1'!A:S,MATCH(B408&amp;"Total"&amp;C408&amp;D408,'B1'!S:S,0),MATCH("Total",'B1'!$A$6:$S$6,0)),"")</f>
        <v/>
      </c>
      <c r="I408" s="251"/>
      <c r="J408" s="368"/>
      <c r="K408" s="56"/>
      <c r="L408" s="56"/>
    </row>
    <row r="409" spans="1:12" ht="15" customHeight="1" x14ac:dyDescent="0.25">
      <c r="A409" s="254" t="s">
        <v>91</v>
      </c>
      <c r="B409" s="84">
        <v>2022</v>
      </c>
      <c r="C409" s="96" t="s">
        <v>101</v>
      </c>
      <c r="D409" s="84" t="s">
        <v>92</v>
      </c>
      <c r="E409" s="84" t="s">
        <v>93</v>
      </c>
      <c r="F409" s="268">
        <f>INDEX('E1'!A:R,MATCH(A!B409&amp;"Earned Premiums (incl. APTC, excl. MLR Rebates)"&amp;A!C409&amp;A!D409,'E1'!R:R,0),MATCH("Total",'E1'!$A$6:$R$6,0))</f>
        <v>0</v>
      </c>
      <c r="G409" s="253" t="str">
        <f>IFERROR(F409/F408-1,"")</f>
        <v/>
      </c>
      <c r="H409" s="267" t="str">
        <f ca="1">IFERROR(F409/INDEX('B1'!A:S,MATCH(B409&amp;"Total"&amp;C409&amp;D409,'B1'!S:S,0),MATCH("Total",'B1'!$A$6:$S$6,0)),"")</f>
        <v/>
      </c>
      <c r="I409" s="253" t="str">
        <f ca="1">IFERROR(H409/H408-1,"")</f>
        <v/>
      </c>
      <c r="J409" s="368"/>
      <c r="K409" s="56"/>
      <c r="L409" s="56"/>
    </row>
    <row r="410" spans="1:12" ht="15" customHeight="1" x14ac:dyDescent="0.25">
      <c r="A410" s="254" t="s">
        <v>91</v>
      </c>
      <c r="B410" s="84">
        <v>2023</v>
      </c>
      <c r="C410" s="96" t="s">
        <v>101</v>
      </c>
      <c r="D410" s="84" t="s">
        <v>92</v>
      </c>
      <c r="E410" s="84" t="s">
        <v>93</v>
      </c>
      <c r="F410" s="268">
        <f>INDEX('E1'!A:R,MATCH(A!B410&amp;"Earned Premiums (incl. APTC, excl. MLR Rebates)"&amp;A!C410&amp;A!D410,'E1'!R:R,0),MATCH("Total",'E1'!$A$6:$R$6,0))</f>
        <v>0</v>
      </c>
      <c r="G410" s="253" t="str">
        <f>IFERROR(F410/F409-1,"")</f>
        <v/>
      </c>
      <c r="H410" s="267" t="str">
        <f ca="1">IFERROR(F410/INDEX('B1'!A:S,MATCH(B410&amp;"Total"&amp;C410&amp;D410,'B1'!S:S,0),MATCH("Total",'B1'!$A$6:$S$6,0)),"")</f>
        <v/>
      </c>
      <c r="I410" s="253" t="str">
        <f ca="1">IFERROR(H410/H409-1,"")</f>
        <v/>
      </c>
      <c r="J410" s="368"/>
      <c r="K410" s="56"/>
      <c r="L410" s="56"/>
    </row>
    <row r="411" spans="1:12" s="368" customFormat="1" ht="15" customHeight="1" x14ac:dyDescent="0.25">
      <c r="A411" s="9"/>
      <c r="B411" s="14"/>
      <c r="C411" s="9"/>
      <c r="D411" s="9"/>
      <c r="E411" s="9"/>
      <c r="F411" s="269"/>
      <c r="G411" s="255"/>
      <c r="H411" s="270"/>
      <c r="I411" s="255"/>
      <c r="K411" s="56"/>
      <c r="L411" s="56"/>
    </row>
    <row r="412" spans="1:12" ht="15" customHeight="1" x14ac:dyDescent="0.25">
      <c r="A412" s="239" t="s">
        <v>91</v>
      </c>
      <c r="B412" s="240">
        <v>2021</v>
      </c>
      <c r="C412" s="257" t="s">
        <v>102</v>
      </c>
      <c r="D412" s="240" t="s">
        <v>92</v>
      </c>
      <c r="E412" s="240" t="s">
        <v>93</v>
      </c>
      <c r="F412" s="266">
        <f>INDEX('E1'!A:R,MATCH(A!B412&amp;"Earned Premiums (incl. APTC, excl. MLR Rebates)"&amp;A!C412&amp;A!D412,'E1'!R:R,0),MATCH("Total",'E1'!$A$6:$R$6,0))</f>
        <v>0</v>
      </c>
      <c r="G412" s="251"/>
      <c r="H412" s="267" t="str">
        <f ca="1">IFERROR(F412/INDEX('B1'!A:S,MATCH(B412&amp;"Total"&amp;C412&amp;D412,'B1'!S:S,0),MATCH("Total",'B1'!$A$6:$S$6,0)),"")</f>
        <v/>
      </c>
      <c r="I412" s="251"/>
      <c r="J412" s="368"/>
      <c r="K412" s="56"/>
      <c r="L412" s="56"/>
    </row>
    <row r="413" spans="1:12" ht="15" customHeight="1" x14ac:dyDescent="0.25">
      <c r="A413" s="254" t="s">
        <v>91</v>
      </c>
      <c r="B413" s="84">
        <v>2022</v>
      </c>
      <c r="C413" s="96" t="s">
        <v>102</v>
      </c>
      <c r="D413" s="84" t="s">
        <v>92</v>
      </c>
      <c r="E413" s="84" t="s">
        <v>93</v>
      </c>
      <c r="F413" s="268">
        <f>INDEX('E1'!A:R,MATCH(A!B413&amp;"Earned Premiums (incl. APTC, excl. MLR Rebates)"&amp;A!C413&amp;A!D413,'E1'!R:R,0),MATCH("Total",'E1'!$A$6:$R$6,0))</f>
        <v>0</v>
      </c>
      <c r="G413" s="253" t="str">
        <f>IFERROR(F413/F412-1,"")</f>
        <v/>
      </c>
      <c r="H413" s="267" t="str">
        <f ca="1">IFERROR(F413/INDEX('B1'!A:S,MATCH(B413&amp;"Total"&amp;C413&amp;D413,'B1'!S:S,0),MATCH("Total",'B1'!$A$6:$S$6,0)),"")</f>
        <v/>
      </c>
      <c r="I413" s="253" t="str">
        <f ca="1">IFERROR(H413/H412-1,"")</f>
        <v/>
      </c>
      <c r="J413" s="368"/>
      <c r="K413" s="56"/>
      <c r="L413" s="56"/>
    </row>
    <row r="414" spans="1:12" ht="15" customHeight="1" x14ac:dyDescent="0.25">
      <c r="A414" s="254" t="s">
        <v>91</v>
      </c>
      <c r="B414" s="84">
        <v>2023</v>
      </c>
      <c r="C414" s="96" t="s">
        <v>102</v>
      </c>
      <c r="D414" s="84" t="s">
        <v>92</v>
      </c>
      <c r="E414" s="84" t="s">
        <v>93</v>
      </c>
      <c r="F414" s="268">
        <f>INDEX('E1'!A:R,MATCH(A!B414&amp;"Earned Premiums (incl. APTC, excl. MLR Rebates)"&amp;A!C414&amp;A!D414,'E1'!R:R,0),MATCH("Total",'E1'!$A$6:$R$6,0))</f>
        <v>0</v>
      </c>
      <c r="G414" s="253" t="str">
        <f>IFERROR(F414/F413-1,"")</f>
        <v/>
      </c>
      <c r="H414" s="267" t="str">
        <f ca="1">IFERROR(F414/INDEX('B1'!A:S,MATCH(B414&amp;"Total"&amp;C414&amp;D414,'B1'!S:S,0),MATCH("Total",'B1'!$A$6:$S$6,0)),"")</f>
        <v/>
      </c>
      <c r="I414" s="253" t="str">
        <f ca="1">IFERROR(H414/H413-1,"")</f>
        <v/>
      </c>
      <c r="J414" s="368"/>
      <c r="K414" s="56"/>
      <c r="L414" s="56"/>
    </row>
    <row r="415" spans="1:12" s="368" customFormat="1" ht="15" customHeight="1" x14ac:dyDescent="0.25">
      <c r="A415" s="9"/>
      <c r="B415" s="14"/>
      <c r="C415" s="9"/>
      <c r="D415" s="9"/>
      <c r="E415" s="9"/>
      <c r="F415" s="269"/>
      <c r="G415" s="255"/>
      <c r="H415" s="270"/>
      <c r="I415" s="255"/>
      <c r="K415" s="56"/>
      <c r="L415" s="56"/>
    </row>
    <row r="416" spans="1:12" ht="15" customHeight="1" x14ac:dyDescent="0.25">
      <c r="A416" s="239" t="s">
        <v>91</v>
      </c>
      <c r="B416" s="240">
        <v>2021</v>
      </c>
      <c r="C416" s="257" t="s">
        <v>103</v>
      </c>
      <c r="D416" s="240" t="s">
        <v>92</v>
      </c>
      <c r="E416" s="240" t="s">
        <v>93</v>
      </c>
      <c r="F416" s="266">
        <f>INDEX('E1'!A:R,MATCH(A!B416&amp;"Earned Premiums (incl. APTC, excl. MLR Rebates)"&amp;A!C416&amp;A!D416,'E1'!R:R,0),MATCH("Total",'E1'!$A$6:$R$6,0))</f>
        <v>0</v>
      </c>
      <c r="G416" s="251"/>
      <c r="H416" s="267" t="str">
        <f ca="1">IFERROR(F416/INDEX('B1'!A:S,MATCH(B416&amp;"Total"&amp;C416&amp;D416,'B1'!S:S,0),MATCH("Total",'B1'!$A$6:$S$6,0)),"")</f>
        <v/>
      </c>
      <c r="I416" s="251"/>
      <c r="J416" s="368"/>
      <c r="K416" s="56"/>
      <c r="L416" s="56"/>
    </row>
    <row r="417" spans="1:12" ht="15" customHeight="1" x14ac:dyDescent="0.25">
      <c r="A417" s="254" t="s">
        <v>91</v>
      </c>
      <c r="B417" s="84">
        <v>2022</v>
      </c>
      <c r="C417" s="96" t="s">
        <v>103</v>
      </c>
      <c r="D417" s="84" t="s">
        <v>92</v>
      </c>
      <c r="E417" s="84" t="s">
        <v>93</v>
      </c>
      <c r="F417" s="268">
        <f>INDEX('E1'!A:R,MATCH(A!B417&amp;"Earned Premiums (incl. APTC, excl. MLR Rebates)"&amp;A!C417&amp;A!D417,'E1'!R:R,0),MATCH("Total",'E1'!$A$6:$R$6,0))</f>
        <v>0</v>
      </c>
      <c r="G417" s="253" t="str">
        <f>IFERROR(F417/F416-1,"")</f>
        <v/>
      </c>
      <c r="H417" s="267" t="str">
        <f ca="1">IFERROR(F417/INDEX('B1'!A:S,MATCH(B417&amp;"Total"&amp;C417&amp;D417,'B1'!S:S,0),MATCH("Total",'B1'!$A$6:$S$6,0)),"")</f>
        <v/>
      </c>
      <c r="I417" s="253" t="str">
        <f ca="1">IFERROR(H417/H416-1,"")</f>
        <v/>
      </c>
      <c r="J417" s="368"/>
      <c r="K417" s="56"/>
      <c r="L417" s="56"/>
    </row>
    <row r="418" spans="1:12" ht="15" customHeight="1" x14ac:dyDescent="0.25">
      <c r="A418" s="254" t="s">
        <v>91</v>
      </c>
      <c r="B418" s="84">
        <v>2023</v>
      </c>
      <c r="C418" s="96" t="s">
        <v>103</v>
      </c>
      <c r="D418" s="84" t="s">
        <v>92</v>
      </c>
      <c r="E418" s="84" t="s">
        <v>93</v>
      </c>
      <c r="F418" s="268">
        <f>INDEX('E1'!A:R,MATCH(A!B418&amp;"Earned Premiums (incl. APTC, excl. MLR Rebates)"&amp;A!C418&amp;A!D418,'E1'!R:R,0),MATCH("Total",'E1'!$A$6:$R$6,0))</f>
        <v>0</v>
      </c>
      <c r="G418" s="253" t="str">
        <f>IFERROR(F418/F417-1,"")</f>
        <v/>
      </c>
      <c r="H418" s="267" t="str">
        <f ca="1">IFERROR(F418/INDEX('B1'!A:S,MATCH(B418&amp;"Total"&amp;C418&amp;D418,'B1'!S:S,0),MATCH("Total",'B1'!$A$6:$S$6,0)),"")</f>
        <v/>
      </c>
      <c r="I418" s="253" t="str">
        <f ca="1">IFERROR(H418/H417-1,"")</f>
        <v/>
      </c>
      <c r="J418" s="368"/>
      <c r="K418" s="56"/>
      <c r="L418" s="56"/>
    </row>
    <row r="419" spans="1:12" s="368" customFormat="1" ht="15" customHeight="1" x14ac:dyDescent="0.25">
      <c r="A419" s="9"/>
      <c r="B419" s="14"/>
      <c r="C419" s="9"/>
      <c r="D419" s="9"/>
      <c r="E419" s="9"/>
      <c r="F419" s="269"/>
      <c r="G419" s="255"/>
      <c r="H419" s="270"/>
      <c r="I419" s="255"/>
      <c r="K419" s="56"/>
      <c r="L419" s="56"/>
    </row>
    <row r="420" spans="1:12" ht="15" customHeight="1" x14ac:dyDescent="0.25">
      <c r="A420" s="239" t="s">
        <v>91</v>
      </c>
      <c r="B420" s="240">
        <v>2021</v>
      </c>
      <c r="C420" s="240" t="s">
        <v>92</v>
      </c>
      <c r="D420" s="258" t="s">
        <v>104</v>
      </c>
      <c r="E420" s="240" t="s">
        <v>93</v>
      </c>
      <c r="F420" s="266">
        <f>INDEX('E1'!A:R,MATCH(A!B420&amp;"Earned Premiums (incl. APTC, excl. MLR Rebates)"&amp;A!C420&amp;A!D420,'E1'!R:R,0),MATCH("Total",'E1'!$A$6:$R$6,0))</f>
        <v>0</v>
      </c>
      <c r="G420" s="251"/>
      <c r="H420" s="267" t="str">
        <f>IFERROR(F420/INDEX('B1'!A:S,MATCH(B420&amp;"Total"&amp;C420&amp;D420,'B1'!S:S,0),MATCH("Total",'B1'!$A$6:$S$6,0)),"")</f>
        <v/>
      </c>
      <c r="I420" s="251"/>
      <c r="K420" s="56"/>
      <c r="L420" s="56"/>
    </row>
    <row r="421" spans="1:12" ht="15" customHeight="1" x14ac:dyDescent="0.25">
      <c r="A421" s="254" t="s">
        <v>91</v>
      </c>
      <c r="B421" s="84">
        <v>2022</v>
      </c>
      <c r="C421" s="84" t="s">
        <v>92</v>
      </c>
      <c r="D421" s="108" t="s">
        <v>104</v>
      </c>
      <c r="E421" s="84" t="s">
        <v>93</v>
      </c>
      <c r="F421" s="266">
        <f>INDEX('E1'!A:R,MATCH(A!B421&amp;"Earned Premiums (incl. APTC, excl. MLR Rebates)"&amp;A!C421&amp;A!D421,'E1'!R:R,0),MATCH("Total",'E1'!$A$6:$R$6,0))</f>
        <v>0</v>
      </c>
      <c r="G421" s="253" t="str">
        <f>IFERROR(F421/F420-1,"")</f>
        <v/>
      </c>
      <c r="H421" s="267" t="str">
        <f>IFERROR(F421/INDEX('B1'!A:S,MATCH(B421&amp;"Total"&amp;C421&amp;D421,'B1'!S:S,0),MATCH("Total",'B1'!$A$6:$S$6,0)),"")</f>
        <v/>
      </c>
      <c r="I421" s="253" t="str">
        <f>IFERROR(H421/H420-1,"")</f>
        <v/>
      </c>
      <c r="K421" s="56"/>
      <c r="L421" s="56"/>
    </row>
    <row r="422" spans="1:12" ht="15" customHeight="1" x14ac:dyDescent="0.25">
      <c r="A422" s="254" t="s">
        <v>91</v>
      </c>
      <c r="B422" s="84">
        <v>2023</v>
      </c>
      <c r="C422" s="84" t="s">
        <v>92</v>
      </c>
      <c r="D422" s="108" t="s">
        <v>104</v>
      </c>
      <c r="E422" s="84" t="s">
        <v>93</v>
      </c>
      <c r="F422" s="266">
        <f>INDEX('E1'!A:R,MATCH(A!B422&amp;"Earned Premiums (incl. APTC, excl. MLR Rebates)"&amp;A!C422&amp;A!D422,'E1'!R:R,0),MATCH("Total",'E1'!$A$6:$R$6,0))</f>
        <v>0</v>
      </c>
      <c r="G422" s="253" t="str">
        <f>IFERROR(F422/F421-1,"")</f>
        <v/>
      </c>
      <c r="H422" s="267" t="str">
        <f>IFERROR(F422/INDEX('B1'!A:S,MATCH(B422&amp;"Total"&amp;C422&amp;D422,'B1'!S:S,0),MATCH("Total",'B1'!$A$6:$S$6,0)),"")</f>
        <v/>
      </c>
      <c r="I422" s="253" t="str">
        <f>IFERROR(H422/H421-1,"")</f>
        <v/>
      </c>
      <c r="K422" s="56"/>
      <c r="L422" s="56"/>
    </row>
    <row r="423" spans="1:12" s="368" customFormat="1" ht="15" customHeight="1" x14ac:dyDescent="0.25">
      <c r="A423" s="36"/>
      <c r="B423" s="15"/>
      <c r="C423" s="36"/>
      <c r="D423" s="36"/>
      <c r="E423" s="36"/>
      <c r="F423" s="283"/>
      <c r="G423" s="259"/>
      <c r="H423" s="273"/>
      <c r="I423" s="259"/>
      <c r="J423" s="157"/>
      <c r="K423" s="56"/>
      <c r="L423" s="56"/>
    </row>
    <row r="424" spans="1:12" ht="15" customHeight="1" x14ac:dyDescent="0.25">
      <c r="A424" s="239" t="s">
        <v>91</v>
      </c>
      <c r="B424" s="240">
        <v>2021</v>
      </c>
      <c r="C424" s="240" t="s">
        <v>92</v>
      </c>
      <c r="D424" s="258" t="s">
        <v>105</v>
      </c>
      <c r="E424" s="240" t="s">
        <v>93</v>
      </c>
      <c r="F424" s="266">
        <f>INDEX('E1'!A:R,MATCH(A!B424&amp;"Earned Premiums (incl. APTC, excl. MLR Rebates)"&amp;A!C424&amp;A!D424,'E1'!R:R,0),MATCH("Total",'E1'!$A$6:$R$6,0))</f>
        <v>0</v>
      </c>
      <c r="G424" s="251"/>
      <c r="H424" s="267" t="str">
        <f>IFERROR(F424/INDEX('B1'!A:S,MATCH(B424&amp;"Total"&amp;C424&amp;D424,'B1'!S:S,0),MATCH("Total",'B1'!$A$6:$S$6,0)),"")</f>
        <v/>
      </c>
      <c r="I424" s="251"/>
      <c r="K424" s="56"/>
      <c r="L424" s="56"/>
    </row>
    <row r="425" spans="1:12" ht="15" customHeight="1" x14ac:dyDescent="0.25">
      <c r="A425" s="254" t="s">
        <v>91</v>
      </c>
      <c r="B425" s="84">
        <v>2022</v>
      </c>
      <c r="C425" s="84" t="s">
        <v>92</v>
      </c>
      <c r="D425" s="108" t="s">
        <v>105</v>
      </c>
      <c r="E425" s="84" t="s">
        <v>93</v>
      </c>
      <c r="F425" s="266">
        <f>INDEX('E1'!A:R,MATCH(A!B425&amp;"Earned Premiums (incl. APTC, excl. MLR Rebates)"&amp;A!C425&amp;A!D425,'E1'!R:R,0),MATCH("Total",'E1'!$A$6:$R$6,0))</f>
        <v>0</v>
      </c>
      <c r="G425" s="253" t="str">
        <f>IFERROR(F425/F424-1,"")</f>
        <v/>
      </c>
      <c r="H425" s="267" t="str">
        <f>IFERROR(F425/INDEX('B1'!A:S,MATCH(B425&amp;"Total"&amp;C425&amp;D425,'B1'!S:S,0),MATCH("Total",'B1'!$A$6:$S$6,0)),"")</f>
        <v/>
      </c>
      <c r="I425" s="253" t="str">
        <f>IFERROR(H425/H424-1,"")</f>
        <v/>
      </c>
      <c r="K425" s="56"/>
      <c r="L425" s="56"/>
    </row>
    <row r="426" spans="1:12" ht="15" customHeight="1" x14ac:dyDescent="0.25">
      <c r="A426" s="254" t="s">
        <v>91</v>
      </c>
      <c r="B426" s="84">
        <v>2023</v>
      </c>
      <c r="C426" s="84" t="s">
        <v>92</v>
      </c>
      <c r="D426" s="108" t="s">
        <v>105</v>
      </c>
      <c r="E426" s="84" t="s">
        <v>93</v>
      </c>
      <c r="F426" s="266">
        <f>INDEX('E1'!A:R,MATCH(A!B426&amp;"Earned Premiums (incl. APTC, excl. MLR Rebates)"&amp;A!C426&amp;A!D426,'E1'!R:R,0),MATCH("Total",'E1'!$A$6:$R$6,0))</f>
        <v>0</v>
      </c>
      <c r="G426" s="253" t="str">
        <f>IFERROR(F426/F425-1,"")</f>
        <v/>
      </c>
      <c r="H426" s="267" t="str">
        <f>IFERROR(F426/INDEX('B1'!A:S,MATCH(B426&amp;"Total"&amp;C426&amp;D426,'B1'!S:S,0),MATCH("Total",'B1'!$A$6:$S$6,0)),"")</f>
        <v/>
      </c>
      <c r="I426" s="253" t="str">
        <f>IFERROR(H426/H425-1,"")</f>
        <v/>
      </c>
      <c r="K426" s="56"/>
      <c r="L426" s="56"/>
    </row>
    <row r="427" spans="1:12" s="368" customFormat="1" ht="15" customHeight="1" x14ac:dyDescent="0.25">
      <c r="A427" s="36"/>
      <c r="B427" s="15"/>
      <c r="C427" s="36"/>
      <c r="D427" s="36"/>
      <c r="E427" s="36"/>
      <c r="F427" s="283"/>
      <c r="G427" s="259"/>
      <c r="H427" s="273"/>
      <c r="I427" s="259"/>
      <c r="J427" s="157"/>
      <c r="K427" s="56"/>
      <c r="L427" s="56"/>
    </row>
    <row r="428" spans="1:12" ht="15" customHeight="1" x14ac:dyDescent="0.25">
      <c r="A428" s="239" t="s">
        <v>91</v>
      </c>
      <c r="B428" s="240">
        <v>2021</v>
      </c>
      <c r="C428" s="240" t="s">
        <v>92</v>
      </c>
      <c r="D428" s="258" t="s">
        <v>106</v>
      </c>
      <c r="E428" s="240" t="s">
        <v>93</v>
      </c>
      <c r="F428" s="266">
        <f>INDEX('E1'!A:R,MATCH(A!B428&amp;"Earned Premiums (incl. APTC, excl. MLR Rebates)"&amp;A!C428&amp;A!D428,'E1'!R:R,0),MATCH("Total",'E1'!$A$6:$R$6,0))</f>
        <v>0</v>
      </c>
      <c r="G428" s="251"/>
      <c r="H428" s="267" t="str">
        <f>IFERROR(F428/INDEX('B1'!A:S,MATCH(B428&amp;"Total"&amp;C428&amp;D428,'B1'!S:S,0),MATCH("Total",'B1'!$A$6:$S$6,0)),"")</f>
        <v/>
      </c>
      <c r="I428" s="251"/>
      <c r="K428" s="56"/>
      <c r="L428" s="56"/>
    </row>
    <row r="429" spans="1:12" ht="15" customHeight="1" x14ac:dyDescent="0.25">
      <c r="A429" s="254" t="s">
        <v>91</v>
      </c>
      <c r="B429" s="84">
        <v>2022</v>
      </c>
      <c r="C429" s="84" t="s">
        <v>92</v>
      </c>
      <c r="D429" s="108" t="s">
        <v>106</v>
      </c>
      <c r="E429" s="84" t="s">
        <v>93</v>
      </c>
      <c r="F429" s="266">
        <f>INDEX('E1'!A:R,MATCH(A!B429&amp;"Earned Premiums (incl. APTC, excl. MLR Rebates)"&amp;A!C429&amp;A!D429,'E1'!R:R,0),MATCH("Total",'E1'!$A$6:$R$6,0))</f>
        <v>0</v>
      </c>
      <c r="G429" s="253" t="str">
        <f>IFERROR(F429/F428-1,"")</f>
        <v/>
      </c>
      <c r="H429" s="267" t="str">
        <f>IFERROR(F429/INDEX('B1'!A:S,MATCH(B429&amp;"Total"&amp;C429&amp;D429,'B1'!S:S,0),MATCH("Total",'B1'!$A$6:$S$6,0)),"")</f>
        <v/>
      </c>
      <c r="I429" s="253" t="str">
        <f>IFERROR(H429/H428-1,"")</f>
        <v/>
      </c>
      <c r="K429" s="56"/>
      <c r="L429" s="56"/>
    </row>
    <row r="430" spans="1:12" ht="15" customHeight="1" x14ac:dyDescent="0.25">
      <c r="A430" s="254" t="s">
        <v>91</v>
      </c>
      <c r="B430" s="84">
        <v>2023</v>
      </c>
      <c r="C430" s="84" t="s">
        <v>92</v>
      </c>
      <c r="D430" s="108" t="s">
        <v>106</v>
      </c>
      <c r="E430" s="84" t="s">
        <v>93</v>
      </c>
      <c r="F430" s="266">
        <f>INDEX('E1'!A:R,MATCH(A!B430&amp;"Earned Premiums (incl. APTC, excl. MLR Rebates)"&amp;A!C430&amp;A!D430,'E1'!R:R,0),MATCH("Total",'E1'!$A$6:$R$6,0))</f>
        <v>0</v>
      </c>
      <c r="G430" s="253" t="str">
        <f>IFERROR(F430/F429-1,"")</f>
        <v/>
      </c>
      <c r="H430" s="267" t="str">
        <f>IFERROR(F430/INDEX('B1'!A:S,MATCH(B430&amp;"Total"&amp;C430&amp;D430,'B1'!S:S,0),MATCH("Total",'B1'!$A$6:$S$6,0)),"")</f>
        <v/>
      </c>
      <c r="I430" s="253" t="str">
        <f>IFERROR(H430/H429-1,"")</f>
        <v/>
      </c>
      <c r="K430" s="56"/>
      <c r="L430" s="56"/>
    </row>
    <row r="431" spans="1:12" ht="15" customHeight="1" x14ac:dyDescent="0.25">
      <c r="A431" s="36"/>
      <c r="B431" s="27"/>
      <c r="C431" s="27"/>
      <c r="D431" s="27"/>
      <c r="E431" s="27"/>
      <c r="F431" s="283"/>
      <c r="G431" s="259"/>
      <c r="H431" s="273"/>
      <c r="I431" s="259"/>
      <c r="K431" s="286"/>
    </row>
    <row r="432" spans="1:12" ht="15" hidden="1" customHeight="1" x14ac:dyDescent="0.25">
      <c r="A432" s="229" t="s">
        <v>112</v>
      </c>
      <c r="B432" s="230"/>
      <c r="C432" s="231"/>
      <c r="D432" s="231"/>
      <c r="E432" s="232"/>
      <c r="F432" s="277"/>
      <c r="G432" s="278"/>
      <c r="H432" s="279"/>
      <c r="I432" s="278"/>
      <c r="J432" s="377"/>
      <c r="K432" s="377"/>
      <c r="L432" s="377"/>
    </row>
    <row r="433" spans="1:12" ht="15" hidden="1" customHeight="1" x14ac:dyDescent="0.25">
      <c r="A433" s="15"/>
      <c r="B433" s="243"/>
      <c r="C433" s="262"/>
      <c r="D433" s="262"/>
      <c r="E433" s="263"/>
      <c r="F433" s="222"/>
      <c r="G433" s="222"/>
      <c r="H433" s="22"/>
      <c r="I433" s="275"/>
      <c r="J433" s="368"/>
      <c r="K433" s="368"/>
      <c r="L433" s="368"/>
    </row>
    <row r="434" spans="1:12" ht="15" hidden="1" customHeight="1" x14ac:dyDescent="0.25">
      <c r="A434" s="239" t="s">
        <v>97</v>
      </c>
      <c r="B434" s="240">
        <v>2021</v>
      </c>
      <c r="C434" s="241" t="s">
        <v>92</v>
      </c>
      <c r="D434" s="241" t="s">
        <v>92</v>
      </c>
      <c r="E434" s="240" t="s">
        <v>93</v>
      </c>
      <c r="F434" s="266">
        <f>INDEX('E2'!A:R,8,7)</f>
        <v>0</v>
      </c>
      <c r="G434" s="287"/>
      <c r="H434" s="267" t="str">
        <f>IFERROR(F434/F72,"")</f>
        <v/>
      </c>
      <c r="I434" s="251"/>
      <c r="J434" s="368"/>
      <c r="K434" s="56"/>
      <c r="L434" s="56"/>
    </row>
    <row r="435" spans="1:12" ht="15" hidden="1" customHeight="1" x14ac:dyDescent="0.25">
      <c r="A435" s="239" t="s">
        <v>97</v>
      </c>
      <c r="B435" s="84">
        <v>2022</v>
      </c>
      <c r="C435" s="86" t="s">
        <v>92</v>
      </c>
      <c r="D435" s="86" t="s">
        <v>92</v>
      </c>
      <c r="E435" s="84" t="s">
        <v>93</v>
      </c>
      <c r="F435" s="266">
        <f>INDEX('E2'!A:R,13,7)</f>
        <v>0</v>
      </c>
      <c r="G435" s="287"/>
      <c r="H435" s="267" t="str">
        <f t="shared" ref="H435:H436" si="54">IFERROR(F435/F73,"")</f>
        <v/>
      </c>
      <c r="I435" s="253" t="str">
        <f>IFERROR(H435/H434-1,"")</f>
        <v/>
      </c>
      <c r="J435" s="368"/>
      <c r="K435" s="56"/>
      <c r="L435" s="56"/>
    </row>
    <row r="436" spans="1:12" ht="15" hidden="1" customHeight="1" x14ac:dyDescent="0.25">
      <c r="A436" s="239" t="s">
        <v>97</v>
      </c>
      <c r="B436" s="84">
        <v>2023</v>
      </c>
      <c r="C436" s="86" t="s">
        <v>92</v>
      </c>
      <c r="D436" s="86" t="s">
        <v>92</v>
      </c>
      <c r="E436" s="84" t="s">
        <v>93</v>
      </c>
      <c r="F436" s="266">
        <f>INDEX('E2'!A:R,18,7)</f>
        <v>0</v>
      </c>
      <c r="G436" s="287"/>
      <c r="H436" s="267" t="str">
        <f t="shared" si="54"/>
        <v/>
      </c>
      <c r="I436" s="253" t="str">
        <f>IFERROR(H436/H435-1,"")</f>
        <v/>
      </c>
      <c r="J436" s="368"/>
      <c r="K436" s="56"/>
      <c r="L436" s="56"/>
    </row>
    <row r="437" spans="1:12" ht="15" hidden="1" customHeight="1" x14ac:dyDescent="0.25">
      <c r="A437" s="15"/>
      <c r="B437" s="243"/>
      <c r="C437" s="262"/>
      <c r="D437" s="262"/>
      <c r="E437" s="263"/>
      <c r="F437" s="222"/>
      <c r="G437" s="222"/>
      <c r="H437" s="22"/>
      <c r="I437" s="275"/>
      <c r="J437" s="368"/>
      <c r="K437" s="368"/>
      <c r="L437" s="368"/>
    </row>
    <row r="438" spans="1:12" ht="15" customHeight="1" x14ac:dyDescent="0.25">
      <c r="A438" s="229" t="s">
        <v>113</v>
      </c>
      <c r="B438" s="230"/>
      <c r="C438" s="231"/>
      <c r="D438" s="231"/>
      <c r="E438" s="232"/>
      <c r="F438" s="233"/>
      <c r="G438" s="233"/>
      <c r="H438" s="233"/>
      <c r="I438" s="278"/>
      <c r="J438" s="377"/>
      <c r="K438" s="377"/>
      <c r="L438" s="377"/>
    </row>
    <row r="439" spans="1:12" ht="15" customHeight="1" x14ac:dyDescent="0.25">
      <c r="A439" s="235"/>
      <c r="B439" s="174"/>
      <c r="C439" s="236"/>
      <c r="D439" s="236"/>
      <c r="E439" s="237"/>
      <c r="F439" s="265"/>
      <c r="G439" s="238"/>
      <c r="H439" s="238"/>
      <c r="I439" s="281"/>
    </row>
    <row r="440" spans="1:12" ht="15" customHeight="1" x14ac:dyDescent="0.25">
      <c r="A440" s="239" t="s">
        <v>80</v>
      </c>
      <c r="B440" s="240">
        <v>2021</v>
      </c>
      <c r="C440" s="241" t="s">
        <v>92</v>
      </c>
      <c r="D440" s="241" t="s">
        <v>92</v>
      </c>
      <c r="E440" s="240" t="s">
        <v>93</v>
      </c>
      <c r="F440" s="287"/>
      <c r="G440" s="287"/>
      <c r="H440" s="253" t="str">
        <f>IFERROR(F260/F162,"")</f>
        <v/>
      </c>
      <c r="I440" s="251"/>
      <c r="J440" s="368"/>
      <c r="K440" s="56"/>
      <c r="L440" s="56"/>
    </row>
    <row r="441" spans="1:12" ht="15" customHeight="1" x14ac:dyDescent="0.25">
      <c r="A441" s="254" t="s">
        <v>80</v>
      </c>
      <c r="B441" s="84">
        <v>2022</v>
      </c>
      <c r="C441" s="86" t="s">
        <v>92</v>
      </c>
      <c r="D441" s="86" t="s">
        <v>92</v>
      </c>
      <c r="E441" s="84" t="s">
        <v>93</v>
      </c>
      <c r="F441" s="288"/>
      <c r="G441" s="287"/>
      <c r="H441" s="253" t="str">
        <f t="shared" ref="H441:H442" si="55">IFERROR(F261/F163,"")</f>
        <v/>
      </c>
      <c r="I441" s="253" t="str">
        <f>IFERROR(H441/H440-1,"")</f>
        <v/>
      </c>
      <c r="J441" s="368"/>
      <c r="K441" s="56"/>
      <c r="L441" s="56"/>
    </row>
    <row r="442" spans="1:12" ht="15" customHeight="1" x14ac:dyDescent="0.25">
      <c r="A442" s="254" t="s">
        <v>80</v>
      </c>
      <c r="B442" s="84">
        <v>2023</v>
      </c>
      <c r="C442" s="86" t="s">
        <v>92</v>
      </c>
      <c r="D442" s="86" t="s">
        <v>92</v>
      </c>
      <c r="E442" s="84" t="s">
        <v>93</v>
      </c>
      <c r="F442" s="288"/>
      <c r="G442" s="287"/>
      <c r="H442" s="253" t="str">
        <f t="shared" si="55"/>
        <v/>
      </c>
      <c r="I442" s="253" t="str">
        <f>IFERROR(H442/H441-1,"")</f>
        <v/>
      </c>
      <c r="J442" s="368"/>
      <c r="K442" s="56"/>
      <c r="L442" s="56"/>
    </row>
    <row r="443" spans="1:12" ht="15" customHeight="1" x14ac:dyDescent="0.25">
      <c r="A443" s="9"/>
      <c r="B443" s="245"/>
      <c r="C443" s="245"/>
      <c r="D443" s="245"/>
      <c r="E443" s="245"/>
      <c r="F443" s="269"/>
      <c r="G443" s="243"/>
      <c r="H443" s="255"/>
      <c r="I443" s="289"/>
      <c r="J443" s="368"/>
      <c r="K443" s="56"/>
      <c r="L443" s="56"/>
    </row>
    <row r="444" spans="1:12" ht="15" customHeight="1" x14ac:dyDescent="0.25">
      <c r="A444" s="239" t="s">
        <v>91</v>
      </c>
      <c r="B444" s="240">
        <v>2021</v>
      </c>
      <c r="C444" s="241" t="s">
        <v>92</v>
      </c>
      <c r="D444" s="241" t="s">
        <v>92</v>
      </c>
      <c r="E444" s="240" t="s">
        <v>93</v>
      </c>
      <c r="F444" s="287"/>
      <c r="G444" s="287"/>
      <c r="H444" s="253" t="str">
        <f>IFERROR(F264/F166,"")</f>
        <v/>
      </c>
      <c r="I444" s="251"/>
      <c r="J444" s="368"/>
      <c r="K444" s="56"/>
      <c r="L444" s="56"/>
    </row>
    <row r="445" spans="1:12" ht="15" customHeight="1" x14ac:dyDescent="0.25">
      <c r="A445" s="254" t="s">
        <v>91</v>
      </c>
      <c r="B445" s="84">
        <v>2022</v>
      </c>
      <c r="C445" s="86" t="s">
        <v>92</v>
      </c>
      <c r="D445" s="86" t="s">
        <v>92</v>
      </c>
      <c r="E445" s="84" t="s">
        <v>93</v>
      </c>
      <c r="F445" s="288"/>
      <c r="G445" s="287"/>
      <c r="H445" s="253" t="str">
        <f t="shared" ref="H445" si="56">IFERROR(F265/F167,"")</f>
        <v/>
      </c>
      <c r="I445" s="253" t="str">
        <f>IFERROR(H445/H444-1,"")</f>
        <v/>
      </c>
      <c r="J445" s="368"/>
      <c r="K445" s="56"/>
      <c r="L445" s="56"/>
    </row>
    <row r="446" spans="1:12" ht="15" customHeight="1" x14ac:dyDescent="0.25">
      <c r="A446" s="254" t="s">
        <v>91</v>
      </c>
      <c r="B446" s="84">
        <v>2023</v>
      </c>
      <c r="C446" s="86" t="s">
        <v>92</v>
      </c>
      <c r="D446" s="86" t="s">
        <v>92</v>
      </c>
      <c r="E446" s="84" t="s">
        <v>93</v>
      </c>
      <c r="F446" s="288"/>
      <c r="G446" s="287"/>
      <c r="H446" s="253" t="str">
        <f>IFERROR(F266/F168,"")</f>
        <v/>
      </c>
      <c r="I446" s="253" t="str">
        <f>IFERROR(H446/H445-1,"")</f>
        <v/>
      </c>
      <c r="J446" s="368"/>
      <c r="K446" s="56"/>
      <c r="L446" s="56"/>
    </row>
    <row r="447" spans="1:12" ht="15" customHeight="1" x14ac:dyDescent="0.25">
      <c r="A447" s="9"/>
      <c r="B447" s="14"/>
      <c r="C447" s="9"/>
      <c r="D447" s="9"/>
      <c r="E447" s="9"/>
      <c r="F447" s="256"/>
      <c r="G447" s="243"/>
      <c r="H447" s="290"/>
      <c r="I447" s="255"/>
      <c r="J447" s="368"/>
      <c r="K447" s="56"/>
      <c r="L447" s="56"/>
    </row>
    <row r="448" spans="1:12" ht="15" customHeight="1" x14ac:dyDescent="0.25">
      <c r="A448" s="239" t="s">
        <v>97</v>
      </c>
      <c r="B448" s="240">
        <v>2021</v>
      </c>
      <c r="C448" s="241" t="s">
        <v>92</v>
      </c>
      <c r="D448" s="241" t="s">
        <v>92</v>
      </c>
      <c r="E448" s="240" t="s">
        <v>93</v>
      </c>
      <c r="F448" s="287"/>
      <c r="G448" s="287"/>
      <c r="H448" s="253" t="str">
        <f>IFERROR(F268/F170,"")</f>
        <v/>
      </c>
      <c r="I448" s="251"/>
      <c r="J448" s="364"/>
      <c r="K448" s="56"/>
      <c r="L448" s="56"/>
    </row>
    <row r="449" spans="1:12" ht="15" customHeight="1" x14ac:dyDescent="0.25">
      <c r="A449" s="239" t="s">
        <v>97</v>
      </c>
      <c r="B449" s="84">
        <v>2022</v>
      </c>
      <c r="C449" s="86" t="s">
        <v>92</v>
      </c>
      <c r="D449" s="86" t="s">
        <v>92</v>
      </c>
      <c r="E449" s="84" t="s">
        <v>93</v>
      </c>
      <c r="F449" s="288"/>
      <c r="G449" s="287"/>
      <c r="H449" s="253" t="str">
        <f t="shared" ref="H449:H450" si="57">IFERROR(F269/F171,"")</f>
        <v/>
      </c>
      <c r="I449" s="253" t="str">
        <f>IFERROR(H449/H448-1,"")</f>
        <v/>
      </c>
      <c r="J449" s="368"/>
      <c r="K449" s="56"/>
      <c r="L449" s="56"/>
    </row>
    <row r="450" spans="1:12" ht="15" customHeight="1" x14ac:dyDescent="0.25">
      <c r="A450" s="239" t="s">
        <v>97</v>
      </c>
      <c r="B450" s="84">
        <v>2023</v>
      </c>
      <c r="C450" s="86" t="s">
        <v>92</v>
      </c>
      <c r="D450" s="86" t="s">
        <v>92</v>
      </c>
      <c r="E450" s="84" t="s">
        <v>93</v>
      </c>
      <c r="F450" s="288"/>
      <c r="G450" s="287"/>
      <c r="H450" s="253" t="str">
        <f t="shared" si="57"/>
        <v/>
      </c>
      <c r="I450" s="253" t="str">
        <f>IFERROR(H450/H449-1,"")</f>
        <v/>
      </c>
      <c r="J450" s="368"/>
      <c r="K450" s="56"/>
      <c r="L450" s="56"/>
    </row>
    <row r="451" spans="1:12" ht="15" customHeight="1" x14ac:dyDescent="0.25">
      <c r="A451" s="9"/>
      <c r="B451" s="14"/>
      <c r="C451" s="9"/>
      <c r="D451" s="9"/>
      <c r="E451" s="9"/>
      <c r="F451" s="256"/>
      <c r="G451" s="243"/>
      <c r="H451" s="290"/>
      <c r="I451" s="255"/>
      <c r="J451" s="368"/>
      <c r="K451" s="56"/>
      <c r="L451" s="56"/>
    </row>
    <row r="452" spans="1:12" ht="15" customHeight="1" x14ac:dyDescent="0.25">
      <c r="A452" s="239" t="s">
        <v>80</v>
      </c>
      <c r="B452" s="240">
        <v>2021</v>
      </c>
      <c r="C452" s="257" t="s">
        <v>100</v>
      </c>
      <c r="D452" s="240" t="s">
        <v>92</v>
      </c>
      <c r="E452" s="240" t="s">
        <v>93</v>
      </c>
      <c r="F452" s="287"/>
      <c r="G452" s="287"/>
      <c r="H452" s="253" t="str">
        <f>IFERROR(F272/F174,"")</f>
        <v/>
      </c>
      <c r="I452" s="251"/>
      <c r="J452" s="368"/>
      <c r="K452" s="56"/>
      <c r="L452" s="56"/>
    </row>
    <row r="453" spans="1:12" ht="15" customHeight="1" x14ac:dyDescent="0.25">
      <c r="A453" s="254" t="s">
        <v>80</v>
      </c>
      <c r="B453" s="84">
        <v>2022</v>
      </c>
      <c r="C453" s="96" t="s">
        <v>100</v>
      </c>
      <c r="D453" s="84" t="s">
        <v>92</v>
      </c>
      <c r="E453" s="84" t="s">
        <v>93</v>
      </c>
      <c r="F453" s="288"/>
      <c r="G453" s="287"/>
      <c r="H453" s="253" t="str">
        <f t="shared" ref="H453:H454" si="58">IFERROR(F273/F175,"")</f>
        <v/>
      </c>
      <c r="I453" s="253" t="str">
        <f>IFERROR(H453/H452-1,"")</f>
        <v/>
      </c>
      <c r="J453" s="368"/>
      <c r="K453" s="56"/>
      <c r="L453" s="56"/>
    </row>
    <row r="454" spans="1:12" ht="15" customHeight="1" x14ac:dyDescent="0.25">
      <c r="A454" s="254" t="s">
        <v>80</v>
      </c>
      <c r="B454" s="84">
        <v>2023</v>
      </c>
      <c r="C454" s="96" t="s">
        <v>100</v>
      </c>
      <c r="D454" s="84" t="s">
        <v>92</v>
      </c>
      <c r="E454" s="84" t="s">
        <v>93</v>
      </c>
      <c r="F454" s="288"/>
      <c r="G454" s="287"/>
      <c r="H454" s="253" t="str">
        <f t="shared" si="58"/>
        <v/>
      </c>
      <c r="I454" s="253" t="str">
        <f>IFERROR(H454/H453-1,"")</f>
        <v/>
      </c>
      <c r="J454" s="368"/>
      <c r="K454" s="56"/>
      <c r="L454" s="56"/>
    </row>
    <row r="455" spans="1:12" s="368" customFormat="1" ht="15" customHeight="1" x14ac:dyDescent="0.25">
      <c r="A455" s="9"/>
      <c r="B455" s="14"/>
      <c r="C455" s="9"/>
      <c r="D455" s="9"/>
      <c r="E455" s="9"/>
      <c r="F455" s="243"/>
      <c r="G455" s="243"/>
      <c r="H455" s="255"/>
      <c r="I455" s="255"/>
      <c r="K455" s="56"/>
      <c r="L455" s="56"/>
    </row>
    <row r="456" spans="1:12" ht="15" customHeight="1" x14ac:dyDescent="0.25">
      <c r="A456" s="239" t="s">
        <v>80</v>
      </c>
      <c r="B456" s="240">
        <v>2021</v>
      </c>
      <c r="C456" s="257" t="s">
        <v>101</v>
      </c>
      <c r="D456" s="240" t="s">
        <v>92</v>
      </c>
      <c r="E456" s="240" t="s">
        <v>93</v>
      </c>
      <c r="F456" s="287"/>
      <c r="G456" s="287"/>
      <c r="H456" s="253" t="str">
        <f>IFERROR(F284/F186,"")</f>
        <v/>
      </c>
      <c r="I456" s="251"/>
      <c r="J456" s="368"/>
      <c r="K456" s="56"/>
      <c r="L456" s="56"/>
    </row>
    <row r="457" spans="1:12" ht="15" customHeight="1" x14ac:dyDescent="0.25">
      <c r="A457" s="254" t="s">
        <v>80</v>
      </c>
      <c r="B457" s="84">
        <v>2022</v>
      </c>
      <c r="C457" s="96" t="s">
        <v>101</v>
      </c>
      <c r="D457" s="84" t="s">
        <v>92</v>
      </c>
      <c r="E457" s="84" t="s">
        <v>93</v>
      </c>
      <c r="F457" s="288"/>
      <c r="G457" s="287"/>
      <c r="H457" s="253" t="str">
        <f t="shared" ref="H457:H458" si="59">IFERROR(F285/F187,"")</f>
        <v/>
      </c>
      <c r="I457" s="253" t="str">
        <f>IFERROR(H457/H456-1,"")</f>
        <v/>
      </c>
      <c r="J457" s="368"/>
      <c r="K457" s="56"/>
      <c r="L457" s="56"/>
    </row>
    <row r="458" spans="1:12" ht="15" customHeight="1" x14ac:dyDescent="0.25">
      <c r="A458" s="254" t="s">
        <v>80</v>
      </c>
      <c r="B458" s="84">
        <v>2023</v>
      </c>
      <c r="C458" s="96" t="s">
        <v>101</v>
      </c>
      <c r="D458" s="84" t="s">
        <v>92</v>
      </c>
      <c r="E458" s="84" t="s">
        <v>93</v>
      </c>
      <c r="F458" s="288"/>
      <c r="G458" s="287"/>
      <c r="H458" s="253" t="str">
        <f t="shared" si="59"/>
        <v/>
      </c>
      <c r="I458" s="253" t="str">
        <f>IFERROR(H458/H457-1,"")</f>
        <v/>
      </c>
      <c r="J458" s="368"/>
      <c r="K458" s="56"/>
      <c r="L458" s="56"/>
    </row>
    <row r="459" spans="1:12" s="368" customFormat="1" ht="15" customHeight="1" x14ac:dyDescent="0.25">
      <c r="A459" s="9"/>
      <c r="B459" s="14"/>
      <c r="C459" s="9"/>
      <c r="D459" s="9"/>
      <c r="E459" s="9"/>
      <c r="F459" s="243"/>
      <c r="G459" s="243"/>
      <c r="H459" s="255"/>
      <c r="I459" s="255"/>
      <c r="K459" s="56"/>
      <c r="L459" s="56"/>
    </row>
    <row r="460" spans="1:12" ht="15" customHeight="1" x14ac:dyDescent="0.25">
      <c r="A460" s="239" t="s">
        <v>80</v>
      </c>
      <c r="B460" s="240">
        <v>2021</v>
      </c>
      <c r="C460" s="257" t="s">
        <v>102</v>
      </c>
      <c r="D460" s="240" t="s">
        <v>92</v>
      </c>
      <c r="E460" s="240" t="s">
        <v>93</v>
      </c>
      <c r="F460" s="287"/>
      <c r="G460" s="287"/>
      <c r="H460" s="253" t="str">
        <f>IFERROR(F296/F198,"")</f>
        <v/>
      </c>
      <c r="I460" s="251"/>
      <c r="J460" s="368"/>
      <c r="K460" s="56"/>
      <c r="L460" s="56"/>
    </row>
    <row r="461" spans="1:12" ht="15" customHeight="1" x14ac:dyDescent="0.25">
      <c r="A461" s="254" t="s">
        <v>80</v>
      </c>
      <c r="B461" s="84">
        <v>2022</v>
      </c>
      <c r="C461" s="96" t="s">
        <v>102</v>
      </c>
      <c r="D461" s="84" t="s">
        <v>92</v>
      </c>
      <c r="E461" s="84" t="s">
        <v>93</v>
      </c>
      <c r="F461" s="288"/>
      <c r="G461" s="287"/>
      <c r="H461" s="253" t="str">
        <f t="shared" ref="H461:H462" si="60">IFERROR(F297/F199,"")</f>
        <v/>
      </c>
      <c r="I461" s="253" t="str">
        <f>IFERROR(H461/H460-1,"")</f>
        <v/>
      </c>
      <c r="J461" s="368"/>
      <c r="K461" s="56"/>
      <c r="L461" s="56"/>
    </row>
    <row r="462" spans="1:12" ht="15" customHeight="1" x14ac:dyDescent="0.25">
      <c r="A462" s="254" t="s">
        <v>80</v>
      </c>
      <c r="B462" s="84">
        <v>2023</v>
      </c>
      <c r="C462" s="96" t="s">
        <v>102</v>
      </c>
      <c r="D462" s="84" t="s">
        <v>92</v>
      </c>
      <c r="E462" s="84" t="s">
        <v>93</v>
      </c>
      <c r="F462" s="288"/>
      <c r="G462" s="287"/>
      <c r="H462" s="253" t="str">
        <f t="shared" si="60"/>
        <v/>
      </c>
      <c r="I462" s="253" t="str">
        <f>IFERROR(H462/H461-1,"")</f>
        <v/>
      </c>
      <c r="J462" s="368"/>
      <c r="K462" s="56"/>
      <c r="L462" s="56"/>
    </row>
    <row r="463" spans="1:12" s="368" customFormat="1" ht="15" customHeight="1" x14ac:dyDescent="0.25">
      <c r="A463" s="9"/>
      <c r="B463" s="14"/>
      <c r="C463" s="9"/>
      <c r="D463" s="9"/>
      <c r="E463" s="9"/>
      <c r="F463" s="243"/>
      <c r="G463" s="243"/>
      <c r="H463" s="255"/>
      <c r="I463" s="255"/>
      <c r="K463" s="56"/>
      <c r="L463" s="56"/>
    </row>
    <row r="464" spans="1:12" ht="15" customHeight="1" x14ac:dyDescent="0.25">
      <c r="A464" s="239" t="s">
        <v>80</v>
      </c>
      <c r="B464" s="240">
        <v>2021</v>
      </c>
      <c r="C464" s="257" t="s">
        <v>103</v>
      </c>
      <c r="D464" s="240" t="s">
        <v>92</v>
      </c>
      <c r="E464" s="240" t="s">
        <v>93</v>
      </c>
      <c r="F464" s="287"/>
      <c r="G464" s="287"/>
      <c r="H464" s="253" t="str">
        <f>IFERROR(F308/F210,"")</f>
        <v/>
      </c>
      <c r="I464" s="251"/>
      <c r="J464" s="368"/>
      <c r="K464" s="56"/>
      <c r="L464" s="56"/>
    </row>
    <row r="465" spans="1:12" ht="15" customHeight="1" x14ac:dyDescent="0.25">
      <c r="A465" s="254" t="s">
        <v>80</v>
      </c>
      <c r="B465" s="84">
        <v>2022</v>
      </c>
      <c r="C465" s="96" t="s">
        <v>103</v>
      </c>
      <c r="D465" s="84" t="s">
        <v>92</v>
      </c>
      <c r="E465" s="84" t="s">
        <v>93</v>
      </c>
      <c r="F465" s="288"/>
      <c r="G465" s="287"/>
      <c r="H465" s="253" t="str">
        <f t="shared" ref="H465:H466" si="61">IFERROR(F309/F211,"")</f>
        <v/>
      </c>
      <c r="I465" s="253" t="str">
        <f>IFERROR(H465/H464-1,"")</f>
        <v/>
      </c>
      <c r="J465" s="368"/>
      <c r="K465" s="56"/>
      <c r="L465" s="56"/>
    </row>
    <row r="466" spans="1:12" ht="15" customHeight="1" x14ac:dyDescent="0.25">
      <c r="A466" s="254" t="s">
        <v>80</v>
      </c>
      <c r="B466" s="84">
        <v>2023</v>
      </c>
      <c r="C466" s="96" t="s">
        <v>103</v>
      </c>
      <c r="D466" s="84" t="s">
        <v>92</v>
      </c>
      <c r="E466" s="84" t="s">
        <v>93</v>
      </c>
      <c r="F466" s="288"/>
      <c r="G466" s="287"/>
      <c r="H466" s="253" t="str">
        <f t="shared" si="61"/>
        <v/>
      </c>
      <c r="I466" s="253" t="str">
        <f>IFERROR(H466/H465-1,"")</f>
        <v/>
      </c>
      <c r="J466" s="368"/>
      <c r="K466" s="56"/>
      <c r="L466" s="56"/>
    </row>
    <row r="467" spans="1:12" s="368" customFormat="1" ht="15" customHeight="1" x14ac:dyDescent="0.25">
      <c r="A467" s="9"/>
      <c r="B467" s="14"/>
      <c r="C467" s="9"/>
      <c r="D467" s="9"/>
      <c r="E467" s="9"/>
      <c r="F467" s="243"/>
      <c r="G467" s="243"/>
      <c r="H467" s="255"/>
      <c r="I467" s="255"/>
      <c r="K467" s="56"/>
      <c r="L467" s="56"/>
    </row>
    <row r="468" spans="1:12" ht="15" customHeight="1" x14ac:dyDescent="0.25">
      <c r="A468" s="239" t="s">
        <v>80</v>
      </c>
      <c r="B468" s="240">
        <v>2021</v>
      </c>
      <c r="C468" s="240" t="s">
        <v>92</v>
      </c>
      <c r="D468" s="258" t="s">
        <v>104</v>
      </c>
      <c r="E468" s="240" t="s">
        <v>93</v>
      </c>
      <c r="F468" s="287"/>
      <c r="G468" s="287"/>
      <c r="H468" s="253" t="str">
        <f>IFERROR(F320/F222,"")</f>
        <v/>
      </c>
      <c r="I468" s="251"/>
      <c r="K468" s="56"/>
      <c r="L468" s="56"/>
    </row>
    <row r="469" spans="1:12" ht="15" customHeight="1" x14ac:dyDescent="0.25">
      <c r="A469" s="254" t="s">
        <v>80</v>
      </c>
      <c r="B469" s="84">
        <v>2022</v>
      </c>
      <c r="C469" s="84" t="s">
        <v>92</v>
      </c>
      <c r="D469" s="108" t="s">
        <v>104</v>
      </c>
      <c r="E469" s="84" t="s">
        <v>93</v>
      </c>
      <c r="F469" s="288"/>
      <c r="G469" s="287"/>
      <c r="H469" s="253" t="str">
        <f t="shared" ref="H469:H470" si="62">IFERROR(F321/F223,"")</f>
        <v/>
      </c>
      <c r="I469" s="253" t="str">
        <f>IFERROR(H469/H468-1,"")</f>
        <v/>
      </c>
      <c r="K469" s="56"/>
      <c r="L469" s="56"/>
    </row>
    <row r="470" spans="1:12" ht="15" customHeight="1" x14ac:dyDescent="0.25">
      <c r="A470" s="254" t="s">
        <v>80</v>
      </c>
      <c r="B470" s="84">
        <v>2023</v>
      </c>
      <c r="C470" s="84" t="s">
        <v>92</v>
      </c>
      <c r="D470" s="108" t="s">
        <v>104</v>
      </c>
      <c r="E470" s="84" t="s">
        <v>93</v>
      </c>
      <c r="F470" s="288"/>
      <c r="G470" s="287"/>
      <c r="H470" s="253" t="str">
        <f t="shared" si="62"/>
        <v/>
      </c>
      <c r="I470" s="253" t="str">
        <f>IFERROR(H470/H469-1,"")</f>
        <v/>
      </c>
      <c r="K470" s="56"/>
      <c r="L470" s="56"/>
    </row>
    <row r="471" spans="1:12" ht="15" customHeight="1" x14ac:dyDescent="0.25">
      <c r="A471" s="36"/>
      <c r="B471" s="27"/>
      <c r="C471" s="27"/>
      <c r="D471" s="27"/>
      <c r="E471" s="27"/>
      <c r="F471" s="283"/>
      <c r="G471" s="283"/>
      <c r="H471" s="259"/>
      <c r="I471" s="259"/>
      <c r="K471" s="56"/>
      <c r="L471" s="56"/>
    </row>
    <row r="472" spans="1:12" ht="15" hidden="1" customHeight="1" x14ac:dyDescent="0.25">
      <c r="A472" s="239" t="s">
        <v>91</v>
      </c>
      <c r="B472" s="240">
        <v>2021</v>
      </c>
      <c r="C472" s="240" t="s">
        <v>92</v>
      </c>
      <c r="D472" s="258" t="s">
        <v>104</v>
      </c>
      <c r="E472" s="240" t="s">
        <v>93</v>
      </c>
      <c r="F472" s="287"/>
      <c r="G472" s="287"/>
      <c r="H472" s="253" t="str">
        <f>IFERROR(F324/F226,"")</f>
        <v/>
      </c>
      <c r="I472" s="251"/>
      <c r="K472" s="56"/>
      <c r="L472" s="56"/>
    </row>
    <row r="473" spans="1:12" ht="15" hidden="1" customHeight="1" x14ac:dyDescent="0.25">
      <c r="A473" s="239" t="s">
        <v>91</v>
      </c>
      <c r="B473" s="84">
        <v>2022</v>
      </c>
      <c r="C473" s="84" t="s">
        <v>92</v>
      </c>
      <c r="D473" s="108" t="s">
        <v>104</v>
      </c>
      <c r="E473" s="84" t="s">
        <v>93</v>
      </c>
      <c r="F473" s="288"/>
      <c r="G473" s="287"/>
      <c r="H473" s="253" t="str">
        <f t="shared" ref="H473:H474" si="63">IFERROR(F325/F227,"")</f>
        <v/>
      </c>
      <c r="I473" s="253" t="str">
        <f>IFERROR(H473/H472-1,"")</f>
        <v/>
      </c>
      <c r="K473" s="56"/>
      <c r="L473" s="56"/>
    </row>
    <row r="474" spans="1:12" ht="15" hidden="1" customHeight="1" x14ac:dyDescent="0.25">
      <c r="A474" s="239" t="s">
        <v>91</v>
      </c>
      <c r="B474" s="84">
        <v>2023</v>
      </c>
      <c r="C474" s="84" t="s">
        <v>92</v>
      </c>
      <c r="D474" s="108" t="s">
        <v>104</v>
      </c>
      <c r="E474" s="84" t="s">
        <v>93</v>
      </c>
      <c r="F474" s="288"/>
      <c r="G474" s="287"/>
      <c r="H474" s="253" t="str">
        <f t="shared" si="63"/>
        <v/>
      </c>
      <c r="I474" s="253" t="str">
        <f>IFERROR(H474/H473-1,"")</f>
        <v/>
      </c>
      <c r="K474" s="56"/>
      <c r="L474" s="56"/>
    </row>
    <row r="475" spans="1:12" ht="15" hidden="1" customHeight="1" x14ac:dyDescent="0.25">
      <c r="A475" s="36"/>
      <c r="B475" s="15"/>
      <c r="C475" s="36"/>
      <c r="D475" s="36"/>
      <c r="E475" s="36"/>
      <c r="F475" s="283"/>
      <c r="G475" s="283"/>
      <c r="H475" s="259"/>
      <c r="I475" s="259"/>
      <c r="K475" s="56"/>
      <c r="L475" s="56"/>
    </row>
    <row r="476" spans="1:12" ht="15" hidden="1" customHeight="1" x14ac:dyDescent="0.25">
      <c r="A476" s="239" t="s">
        <v>97</v>
      </c>
      <c r="B476" s="240">
        <v>2021</v>
      </c>
      <c r="C476" s="240" t="s">
        <v>92</v>
      </c>
      <c r="D476" s="258" t="s">
        <v>104</v>
      </c>
      <c r="E476" s="240" t="s">
        <v>93</v>
      </c>
      <c r="F476" s="287"/>
      <c r="G476" s="287"/>
      <c r="H476" s="253" t="str">
        <f>IFERROR(F328/F230,"")</f>
        <v/>
      </c>
      <c r="I476" s="251"/>
      <c r="K476" s="56"/>
      <c r="L476" s="56"/>
    </row>
    <row r="477" spans="1:12" ht="15" hidden="1" customHeight="1" x14ac:dyDescent="0.25">
      <c r="A477" s="239" t="s">
        <v>97</v>
      </c>
      <c r="B477" s="84">
        <v>2022</v>
      </c>
      <c r="C477" s="84" t="s">
        <v>92</v>
      </c>
      <c r="D477" s="108" t="s">
        <v>104</v>
      </c>
      <c r="E477" s="84" t="s">
        <v>93</v>
      </c>
      <c r="F477" s="288"/>
      <c r="G477" s="287"/>
      <c r="H477" s="253" t="str">
        <f t="shared" ref="H477:H478" si="64">IFERROR(F329/F231,"")</f>
        <v/>
      </c>
      <c r="I477" s="253" t="str">
        <f>IFERROR(H477/H476-1,"")</f>
        <v/>
      </c>
      <c r="K477" s="56"/>
      <c r="L477" s="56"/>
    </row>
    <row r="478" spans="1:12" ht="15" hidden="1" customHeight="1" x14ac:dyDescent="0.25">
      <c r="A478" s="239" t="s">
        <v>97</v>
      </c>
      <c r="B478" s="84">
        <v>2023</v>
      </c>
      <c r="C478" s="84" t="s">
        <v>92</v>
      </c>
      <c r="D478" s="108" t="s">
        <v>104</v>
      </c>
      <c r="E478" s="84" t="s">
        <v>93</v>
      </c>
      <c r="F478" s="288"/>
      <c r="G478" s="287"/>
      <c r="H478" s="253" t="str">
        <f t="shared" si="64"/>
        <v/>
      </c>
      <c r="I478" s="253" t="str">
        <f>IFERROR(H478/H477-1,"")</f>
        <v/>
      </c>
      <c r="K478" s="56"/>
      <c r="L478" s="56"/>
    </row>
    <row r="479" spans="1:12" s="368" customFormat="1" ht="15" hidden="1" customHeight="1" x14ac:dyDescent="0.25">
      <c r="A479" s="36"/>
      <c r="B479" s="15"/>
      <c r="C479" s="36"/>
      <c r="D479" s="36"/>
      <c r="E479" s="36"/>
      <c r="F479" s="174"/>
      <c r="G479" s="174"/>
      <c r="H479" s="259"/>
      <c r="I479" s="259"/>
      <c r="J479" s="157"/>
      <c r="K479" s="56"/>
      <c r="L479" s="56"/>
    </row>
    <row r="480" spans="1:12" ht="15" customHeight="1" x14ac:dyDescent="0.25">
      <c r="A480" s="239" t="s">
        <v>80</v>
      </c>
      <c r="B480" s="240">
        <v>2021</v>
      </c>
      <c r="C480" s="240" t="s">
        <v>92</v>
      </c>
      <c r="D480" s="258" t="s">
        <v>105</v>
      </c>
      <c r="E480" s="240" t="s">
        <v>93</v>
      </c>
      <c r="F480" s="287"/>
      <c r="G480" s="287"/>
      <c r="H480" s="253" t="str">
        <f>IFERROR(F332/F234,"")</f>
        <v/>
      </c>
      <c r="I480" s="251"/>
      <c r="K480" s="56"/>
      <c r="L480" s="56"/>
    </row>
    <row r="481" spans="1:12" ht="15" customHeight="1" x14ac:dyDescent="0.25">
      <c r="A481" s="254" t="s">
        <v>80</v>
      </c>
      <c r="B481" s="84">
        <v>2022</v>
      </c>
      <c r="C481" s="84" t="s">
        <v>92</v>
      </c>
      <c r="D481" s="108" t="s">
        <v>105</v>
      </c>
      <c r="E481" s="84" t="s">
        <v>93</v>
      </c>
      <c r="F481" s="288"/>
      <c r="G481" s="287"/>
      <c r="H481" s="253" t="str">
        <f t="shared" ref="H481:H482" si="65">IFERROR(F333/F235,"")</f>
        <v/>
      </c>
      <c r="I481" s="253" t="str">
        <f>IFERROR(H481/H480-1,"")</f>
        <v/>
      </c>
      <c r="K481" s="56"/>
      <c r="L481" s="56"/>
    </row>
    <row r="482" spans="1:12" ht="15" customHeight="1" x14ac:dyDescent="0.25">
      <c r="A482" s="254" t="s">
        <v>80</v>
      </c>
      <c r="B482" s="84">
        <v>2023</v>
      </c>
      <c r="C482" s="84" t="s">
        <v>92</v>
      </c>
      <c r="D482" s="108" t="s">
        <v>105</v>
      </c>
      <c r="E482" s="84" t="s">
        <v>93</v>
      </c>
      <c r="F482" s="288"/>
      <c r="G482" s="287"/>
      <c r="H482" s="253" t="str">
        <f t="shared" si="65"/>
        <v/>
      </c>
      <c r="I482" s="253" t="str">
        <f>IFERROR(H482/H481-1,"")</f>
        <v/>
      </c>
      <c r="K482" s="56"/>
      <c r="L482" s="56"/>
    </row>
    <row r="483" spans="1:12" s="368" customFormat="1" ht="15" customHeight="1" x14ac:dyDescent="0.25">
      <c r="A483" s="36"/>
      <c r="B483" s="15"/>
      <c r="C483" s="36"/>
      <c r="D483" s="36"/>
      <c r="E483" s="36"/>
      <c r="F483" s="174"/>
      <c r="G483" s="174"/>
      <c r="H483" s="259"/>
      <c r="I483" s="259"/>
      <c r="J483" s="157"/>
      <c r="K483" s="56"/>
      <c r="L483" s="56"/>
    </row>
    <row r="484" spans="1:12" ht="15" customHeight="1" x14ac:dyDescent="0.25">
      <c r="A484" s="239" t="s">
        <v>80</v>
      </c>
      <c r="B484" s="240">
        <v>2021</v>
      </c>
      <c r="C484" s="240" t="s">
        <v>92</v>
      </c>
      <c r="D484" s="258" t="s">
        <v>106</v>
      </c>
      <c r="E484" s="240" t="s">
        <v>93</v>
      </c>
      <c r="F484" s="287"/>
      <c r="G484" s="287"/>
      <c r="H484" s="253" t="str">
        <f>IFERROR(F344/F246,"")</f>
        <v/>
      </c>
      <c r="I484" s="251"/>
      <c r="K484" s="56"/>
      <c r="L484" s="56"/>
    </row>
    <row r="485" spans="1:12" ht="15" customHeight="1" x14ac:dyDescent="0.25">
      <c r="A485" s="254" t="s">
        <v>80</v>
      </c>
      <c r="B485" s="84">
        <v>2022</v>
      </c>
      <c r="C485" s="84" t="s">
        <v>92</v>
      </c>
      <c r="D485" s="108" t="s">
        <v>106</v>
      </c>
      <c r="E485" s="84" t="s">
        <v>93</v>
      </c>
      <c r="F485" s="288"/>
      <c r="G485" s="287"/>
      <c r="H485" s="253" t="str">
        <f t="shared" ref="H485:H486" si="66">IFERROR(F345/F247,"")</f>
        <v/>
      </c>
      <c r="I485" s="253" t="str">
        <f>IFERROR(H485/H484-1,"")</f>
        <v/>
      </c>
      <c r="K485" s="56"/>
      <c r="L485" s="56"/>
    </row>
    <row r="486" spans="1:12" ht="15" customHeight="1" x14ac:dyDescent="0.25">
      <c r="A486" s="254" t="s">
        <v>80</v>
      </c>
      <c r="B486" s="84">
        <v>2023</v>
      </c>
      <c r="C486" s="84" t="s">
        <v>92</v>
      </c>
      <c r="D486" s="108" t="s">
        <v>106</v>
      </c>
      <c r="E486" s="84" t="s">
        <v>93</v>
      </c>
      <c r="F486" s="288"/>
      <c r="G486" s="287"/>
      <c r="H486" s="253" t="str">
        <f t="shared" si="66"/>
        <v/>
      </c>
      <c r="I486" s="253" t="str">
        <f>IFERROR(H486/H485-1,"")</f>
        <v/>
      </c>
      <c r="K486" s="56"/>
      <c r="L486" s="56"/>
    </row>
  </sheetData>
  <sheetProtection algorithmName="SHA-512" hashValue="vg+maXKrOxwIVB5w9DWOk6NLd/RGbPA/IiE0kvEL96pNFWzyIW9Cft7Ei8gopDDxMzs5y2EvQeBqeLajME7XCw==" saltValue="9un1ni2HWjE45oqzOpo1mw==" spinCount="100000" sheet="1" objects="1" scenarios="1" formatColumns="0" formatRows="0"/>
  <mergeCells count="77">
    <mergeCell ref="N30:P30"/>
    <mergeCell ref="N31:P31"/>
    <mergeCell ref="N32:P32"/>
    <mergeCell ref="N25:P25"/>
    <mergeCell ref="N26:P26"/>
    <mergeCell ref="N27:P27"/>
    <mergeCell ref="N28:P28"/>
    <mergeCell ref="N29:P29"/>
    <mergeCell ref="A31:F31"/>
    <mergeCell ref="A32:F32"/>
    <mergeCell ref="H11:L11"/>
    <mergeCell ref="N12:P12"/>
    <mergeCell ref="N13:P13"/>
    <mergeCell ref="N14:P14"/>
    <mergeCell ref="N15:P15"/>
    <mergeCell ref="N16:P16"/>
    <mergeCell ref="N17:P17"/>
    <mergeCell ref="N18:P18"/>
    <mergeCell ref="N19:P19"/>
    <mergeCell ref="N20:P20"/>
    <mergeCell ref="N21:P21"/>
    <mergeCell ref="N22:P22"/>
    <mergeCell ref="N23:P23"/>
    <mergeCell ref="N24:P24"/>
    <mergeCell ref="A26:F26"/>
    <mergeCell ref="A27:F27"/>
    <mergeCell ref="A28:F28"/>
    <mergeCell ref="A29:F29"/>
    <mergeCell ref="A30:F30"/>
    <mergeCell ref="A21:F21"/>
    <mergeCell ref="A22:F22"/>
    <mergeCell ref="A23:F23"/>
    <mergeCell ref="A24:F24"/>
    <mergeCell ref="A25:F25"/>
    <mergeCell ref="H17:L17"/>
    <mergeCell ref="H18:L18"/>
    <mergeCell ref="H19:L19"/>
    <mergeCell ref="H20:L20"/>
    <mergeCell ref="A11:F11"/>
    <mergeCell ref="A12:F12"/>
    <mergeCell ref="A13:F13"/>
    <mergeCell ref="A14:F14"/>
    <mergeCell ref="A15:F15"/>
    <mergeCell ref="A16:F16"/>
    <mergeCell ref="A17:F17"/>
    <mergeCell ref="A18:F18"/>
    <mergeCell ref="A19:F19"/>
    <mergeCell ref="A20:F20"/>
    <mergeCell ref="H16:L16"/>
    <mergeCell ref="H22:L22"/>
    <mergeCell ref="H32:L32"/>
    <mergeCell ref="H23:L23"/>
    <mergeCell ref="H28:L28"/>
    <mergeCell ref="H29:L29"/>
    <mergeCell ref="H30:L30"/>
    <mergeCell ref="H31:L31"/>
    <mergeCell ref="N11:P11"/>
    <mergeCell ref="H12:L12"/>
    <mergeCell ref="H13:L13"/>
    <mergeCell ref="H14:L14"/>
    <mergeCell ref="H15:L15"/>
    <mergeCell ref="F35:I35"/>
    <mergeCell ref="H36:I36"/>
    <mergeCell ref="A5:B5"/>
    <mergeCell ref="C5:E5"/>
    <mergeCell ref="J5:L5"/>
    <mergeCell ref="J6:L6"/>
    <mergeCell ref="J7:L7"/>
    <mergeCell ref="H6:I6"/>
    <mergeCell ref="H7:I7"/>
    <mergeCell ref="A34:L34"/>
    <mergeCell ref="A9:L10"/>
    <mergeCell ref="H24:L24"/>
    <mergeCell ref="H25:L25"/>
    <mergeCell ref="H26:L26"/>
    <mergeCell ref="H27:L27"/>
    <mergeCell ref="H21:L21"/>
  </mergeCells>
  <conditionalFormatting sqref="G12:G32">
    <cfRule type="containsText" dxfId="5" priority="4" operator="containsText" text="Pass">
      <formula>NOT(ISERROR(SEARCH("Pass",G12)))</formula>
    </cfRule>
    <cfRule type="containsText" dxfId="4" priority="5" operator="containsText" text="Fail">
      <formula>NOT(ISERROR(SEARCH("Fail",G12)))</formula>
    </cfRule>
  </conditionalFormatting>
  <dataValidations disablePrompts="1" count="1">
    <dataValidation type="list" allowBlank="1" showInputMessage="1" showErrorMessage="1" sqref="K352:K354 K156:K158 K254:K256 K348:K350 K250:K252 K431 K152:K154" xr:uid="{00000000-0002-0000-0300-000000000000}">
      <formula1>"Accurate, Not Accurate"</formula1>
    </dataValidation>
  </dataValidations>
  <pageMargins left="0.7" right="0.7" top="0.75" bottom="0.75" header="0.3" footer="0.3"/>
  <pageSetup scale="38" orientation="portrait" r:id="rId1"/>
  <rowBreaks count="1" manualBreakCount="1">
    <brk id="2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59999389629810485"/>
    <pageSetUpPr fitToPage="1"/>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140" customWidth="1"/>
    <col min="2" max="2" width="6.85546875" style="157" customWidth="1"/>
    <col min="3" max="3" width="8.140625" style="140" customWidth="1"/>
    <col min="4" max="5" width="10.5703125" style="140" customWidth="1"/>
    <col min="6" max="6" width="17.140625" style="140" customWidth="1"/>
    <col min="7" max="15" width="15.85546875" style="157" customWidth="1"/>
    <col min="16" max="16" width="15.140625" style="157" bestFit="1" customWidth="1"/>
    <col min="17" max="17" width="9.140625" style="157" customWidth="1"/>
    <col min="18" max="18" width="9.140625" style="385" hidden="1" customWidth="1"/>
    <col min="19" max="19" width="19.42578125" style="385" hidden="1" customWidth="1"/>
    <col min="20" max="16384" width="9.140625" style="157"/>
  </cols>
  <sheetData>
    <row r="1" spans="1:19" s="56" customFormat="1" ht="18.75" x14ac:dyDescent="0.3">
      <c r="A1" s="380" t="s">
        <v>114</v>
      </c>
      <c r="G1" s="381"/>
      <c r="R1" s="382"/>
      <c r="S1" s="382"/>
    </row>
    <row r="2" spans="1:19" s="56" customFormat="1" ht="15.75" x14ac:dyDescent="0.25">
      <c r="A2" s="383" t="s">
        <v>51</v>
      </c>
      <c r="R2" s="382"/>
      <c r="S2" s="382"/>
    </row>
    <row r="3" spans="1:19" s="56" customFormat="1" ht="15.75" x14ac:dyDescent="0.25">
      <c r="A3" s="384" t="s">
        <v>241</v>
      </c>
      <c r="R3" s="382"/>
      <c r="S3" s="382"/>
    </row>
    <row r="4" spans="1:19" x14ac:dyDescent="0.25">
      <c r="A4" s="439" t="s">
        <v>55</v>
      </c>
      <c r="B4" s="439"/>
      <c r="C4" s="489" t="str">
        <f>A!C5</f>
        <v>[Input Required]</v>
      </c>
      <c r="D4" s="490"/>
      <c r="E4" s="491"/>
      <c r="H4" s="140"/>
    </row>
    <row r="5" spans="1:19" x14ac:dyDescent="0.25">
      <c r="G5" s="140"/>
    </row>
    <row r="6" spans="1:19" ht="45" x14ac:dyDescent="0.25">
      <c r="A6" s="36"/>
      <c r="B6" s="15"/>
      <c r="C6" s="133"/>
      <c r="D6" s="133"/>
      <c r="E6" s="133"/>
      <c r="F6" s="133"/>
      <c r="G6" s="492" t="s">
        <v>80</v>
      </c>
      <c r="H6" s="494" t="s">
        <v>115</v>
      </c>
      <c r="I6" s="495"/>
      <c r="J6" s="496"/>
      <c r="K6" s="18" t="s">
        <v>116</v>
      </c>
      <c r="L6" s="488" t="s">
        <v>117</v>
      </c>
      <c r="M6" s="488"/>
      <c r="N6" s="488"/>
      <c r="O6" s="488"/>
      <c r="P6" s="19" t="s">
        <v>118</v>
      </c>
    </row>
    <row r="7" spans="1:19" ht="45" customHeight="1" x14ac:dyDescent="0.25">
      <c r="A7" s="159" t="s">
        <v>82</v>
      </c>
      <c r="B7" s="159" t="s">
        <v>83</v>
      </c>
      <c r="C7" s="160" t="s">
        <v>119</v>
      </c>
      <c r="D7" s="160" t="s">
        <v>84</v>
      </c>
      <c r="E7" s="160" t="s">
        <v>85</v>
      </c>
      <c r="F7" s="160" t="s">
        <v>86</v>
      </c>
      <c r="G7" s="493"/>
      <c r="H7" s="18" t="s">
        <v>120</v>
      </c>
      <c r="I7" s="38" t="s">
        <v>121</v>
      </c>
      <c r="J7" s="24" t="s">
        <v>122</v>
      </c>
      <c r="K7" s="18" t="s">
        <v>116</v>
      </c>
      <c r="L7" s="18" t="s">
        <v>123</v>
      </c>
      <c r="M7" s="39" t="s">
        <v>124</v>
      </c>
      <c r="N7" s="39" t="s">
        <v>125</v>
      </c>
      <c r="O7" s="39" t="s">
        <v>126</v>
      </c>
      <c r="P7" s="18" t="s">
        <v>127</v>
      </c>
      <c r="Q7" s="156"/>
    </row>
    <row r="8" spans="1:19" x14ac:dyDescent="0.25">
      <c r="A8" s="65" t="s">
        <v>91</v>
      </c>
      <c r="B8" s="66">
        <v>2021</v>
      </c>
      <c r="C8" s="66" t="s">
        <v>128</v>
      </c>
      <c r="D8" s="68" t="s">
        <v>92</v>
      </c>
      <c r="E8" s="68" t="s">
        <v>92</v>
      </c>
      <c r="F8" s="66" t="s">
        <v>93</v>
      </c>
      <c r="G8" s="162">
        <f t="shared" ref="G8:G71" si="0">SUM(H8:P8)</f>
        <v>0</v>
      </c>
      <c r="H8" s="162">
        <f>H89+H146+H203+H260</f>
        <v>0</v>
      </c>
      <c r="I8" s="162">
        <f t="shared" ref="I8:P8" si="1">I89+I146+I203+I260</f>
        <v>0</v>
      </c>
      <c r="J8" s="162">
        <f t="shared" si="1"/>
        <v>0</v>
      </c>
      <c r="K8" s="162">
        <f t="shared" ref="K8:K26" si="2">K89+K146+K203+K260</f>
        <v>0</v>
      </c>
      <c r="L8" s="175">
        <f t="shared" si="1"/>
        <v>0</v>
      </c>
      <c r="M8" s="177">
        <f t="shared" si="1"/>
        <v>0</v>
      </c>
      <c r="N8" s="176">
        <f t="shared" si="1"/>
        <v>0</v>
      </c>
      <c r="O8" s="177">
        <f t="shared" si="1"/>
        <v>0</v>
      </c>
      <c r="P8" s="162">
        <f t="shared" si="1"/>
        <v>0</v>
      </c>
      <c r="Q8" s="156"/>
      <c r="S8" s="385" t="str">
        <f t="shared" ref="S8:S39" si="3">B8&amp;C8&amp;D8&amp;E8</f>
        <v>2021010AllAll</v>
      </c>
    </row>
    <row r="9" spans="1:19" x14ac:dyDescent="0.25">
      <c r="A9" s="40" t="s">
        <v>91</v>
      </c>
      <c r="B9" s="27">
        <v>2021</v>
      </c>
      <c r="C9" s="27" t="s">
        <v>129</v>
      </c>
      <c r="D9" s="72" t="s">
        <v>92</v>
      </c>
      <c r="E9" s="72" t="s">
        <v>92</v>
      </c>
      <c r="F9" s="27" t="s">
        <v>93</v>
      </c>
      <c r="G9" s="138">
        <f t="shared" si="0"/>
        <v>0</v>
      </c>
      <c r="H9" s="138">
        <f t="shared" ref="H9:P9" si="4">H90+H147+H204+H261</f>
        <v>0</v>
      </c>
      <c r="I9" s="138">
        <f t="shared" si="4"/>
        <v>0</v>
      </c>
      <c r="J9" s="138">
        <f t="shared" si="4"/>
        <v>0</v>
      </c>
      <c r="K9" s="138">
        <f t="shared" si="2"/>
        <v>0</v>
      </c>
      <c r="L9" s="179">
        <f t="shared" si="4"/>
        <v>0</v>
      </c>
      <c r="M9" s="181">
        <f t="shared" si="4"/>
        <v>0</v>
      </c>
      <c r="N9" s="180">
        <f t="shared" si="4"/>
        <v>0</v>
      </c>
      <c r="O9" s="181">
        <f t="shared" si="4"/>
        <v>0</v>
      </c>
      <c r="P9" s="138">
        <f t="shared" si="4"/>
        <v>0</v>
      </c>
      <c r="Q9" s="156"/>
      <c r="S9" s="385" t="str">
        <f t="shared" si="3"/>
        <v>2021011AllAll</v>
      </c>
    </row>
    <row r="10" spans="1:19" x14ac:dyDescent="0.25">
      <c r="A10" s="40" t="s">
        <v>91</v>
      </c>
      <c r="B10" s="27">
        <v>2021</v>
      </c>
      <c r="C10" s="27" t="s">
        <v>130</v>
      </c>
      <c r="D10" s="72" t="s">
        <v>92</v>
      </c>
      <c r="E10" s="72" t="s">
        <v>92</v>
      </c>
      <c r="F10" s="27" t="s">
        <v>93</v>
      </c>
      <c r="G10" s="138">
        <f t="shared" si="0"/>
        <v>0</v>
      </c>
      <c r="H10" s="138">
        <f t="shared" ref="H10:P10" si="5">H91+H148+H205+H262</f>
        <v>0</v>
      </c>
      <c r="I10" s="138">
        <f t="shared" si="5"/>
        <v>0</v>
      </c>
      <c r="J10" s="138">
        <f t="shared" si="5"/>
        <v>0</v>
      </c>
      <c r="K10" s="138">
        <f t="shared" si="2"/>
        <v>0</v>
      </c>
      <c r="L10" s="179">
        <f t="shared" si="5"/>
        <v>0</v>
      </c>
      <c r="M10" s="181">
        <f t="shared" si="5"/>
        <v>0</v>
      </c>
      <c r="N10" s="180">
        <f t="shared" si="5"/>
        <v>0</v>
      </c>
      <c r="O10" s="181">
        <f t="shared" si="5"/>
        <v>0</v>
      </c>
      <c r="P10" s="138">
        <f t="shared" si="5"/>
        <v>0</v>
      </c>
      <c r="Q10" s="156"/>
      <c r="S10" s="385" t="str">
        <f t="shared" si="3"/>
        <v>2021012AllAll</v>
      </c>
    </row>
    <row r="11" spans="1:19" x14ac:dyDescent="0.25">
      <c r="A11" s="40" t="s">
        <v>91</v>
      </c>
      <c r="B11" s="27">
        <v>2021</v>
      </c>
      <c r="C11" s="27" t="s">
        <v>131</v>
      </c>
      <c r="D11" s="72" t="s">
        <v>92</v>
      </c>
      <c r="E11" s="72" t="s">
        <v>92</v>
      </c>
      <c r="F11" s="27" t="s">
        <v>93</v>
      </c>
      <c r="G11" s="138">
        <f t="shared" si="0"/>
        <v>0</v>
      </c>
      <c r="H11" s="138">
        <f t="shared" ref="H11:P11" si="6">H92+H149+H206+H263</f>
        <v>0</v>
      </c>
      <c r="I11" s="138">
        <f t="shared" si="6"/>
        <v>0</v>
      </c>
      <c r="J11" s="138">
        <f t="shared" si="6"/>
        <v>0</v>
      </c>
      <c r="K11" s="138">
        <f t="shared" si="2"/>
        <v>0</v>
      </c>
      <c r="L11" s="179">
        <f t="shared" si="6"/>
        <v>0</v>
      </c>
      <c r="M11" s="181">
        <f t="shared" si="6"/>
        <v>0</v>
      </c>
      <c r="N11" s="180">
        <f t="shared" si="6"/>
        <v>0</v>
      </c>
      <c r="O11" s="181">
        <f t="shared" si="6"/>
        <v>0</v>
      </c>
      <c r="P11" s="138">
        <f t="shared" si="6"/>
        <v>0</v>
      </c>
      <c r="Q11" s="156"/>
      <c r="S11" s="385" t="str">
        <f t="shared" si="3"/>
        <v>2021013AllAll</v>
      </c>
    </row>
    <row r="12" spans="1:19" x14ac:dyDescent="0.25">
      <c r="A12" s="40" t="s">
        <v>91</v>
      </c>
      <c r="B12" s="27">
        <v>2021</v>
      </c>
      <c r="C12" s="27" t="s">
        <v>132</v>
      </c>
      <c r="D12" s="72" t="s">
        <v>92</v>
      </c>
      <c r="E12" s="72" t="s">
        <v>92</v>
      </c>
      <c r="F12" s="27" t="s">
        <v>93</v>
      </c>
      <c r="G12" s="138">
        <f t="shared" si="0"/>
        <v>0</v>
      </c>
      <c r="H12" s="138">
        <f t="shared" ref="H12:P12" si="7">H93+H150+H207+H264</f>
        <v>0</v>
      </c>
      <c r="I12" s="138">
        <f t="shared" si="7"/>
        <v>0</v>
      </c>
      <c r="J12" s="138">
        <f t="shared" si="7"/>
        <v>0</v>
      </c>
      <c r="K12" s="138">
        <f t="shared" si="2"/>
        <v>0</v>
      </c>
      <c r="L12" s="179">
        <f t="shared" si="7"/>
        <v>0</v>
      </c>
      <c r="M12" s="181">
        <f t="shared" si="7"/>
        <v>0</v>
      </c>
      <c r="N12" s="180">
        <f t="shared" si="7"/>
        <v>0</v>
      </c>
      <c r="O12" s="181">
        <f t="shared" si="7"/>
        <v>0</v>
      </c>
      <c r="P12" s="138">
        <f t="shared" si="7"/>
        <v>0</v>
      </c>
      <c r="Q12" s="156"/>
      <c r="S12" s="385" t="str">
        <f t="shared" si="3"/>
        <v>2021014AllAll</v>
      </c>
    </row>
    <row r="13" spans="1:19" x14ac:dyDescent="0.25">
      <c r="A13" s="40" t="s">
        <v>91</v>
      </c>
      <c r="B13" s="27">
        <v>2021</v>
      </c>
      <c r="C13" s="27" t="s">
        <v>133</v>
      </c>
      <c r="D13" s="72" t="s">
        <v>92</v>
      </c>
      <c r="E13" s="72" t="s">
        <v>92</v>
      </c>
      <c r="F13" s="27" t="s">
        <v>93</v>
      </c>
      <c r="G13" s="138">
        <f t="shared" si="0"/>
        <v>0</v>
      </c>
      <c r="H13" s="138">
        <f t="shared" ref="H13:P13" si="8">H94+H151+H208+H265</f>
        <v>0</v>
      </c>
      <c r="I13" s="138">
        <f t="shared" si="8"/>
        <v>0</v>
      </c>
      <c r="J13" s="138">
        <f t="shared" si="8"/>
        <v>0</v>
      </c>
      <c r="K13" s="138">
        <f t="shared" si="2"/>
        <v>0</v>
      </c>
      <c r="L13" s="179">
        <f t="shared" si="8"/>
        <v>0</v>
      </c>
      <c r="M13" s="181">
        <f t="shared" si="8"/>
        <v>0</v>
      </c>
      <c r="N13" s="180">
        <f t="shared" si="8"/>
        <v>0</v>
      </c>
      <c r="O13" s="181">
        <f t="shared" si="8"/>
        <v>0</v>
      </c>
      <c r="P13" s="138">
        <f t="shared" si="8"/>
        <v>0</v>
      </c>
      <c r="Q13" s="156"/>
      <c r="S13" s="385" t="str">
        <f t="shared" si="3"/>
        <v>2021015AllAll</v>
      </c>
    </row>
    <row r="14" spans="1:19" x14ac:dyDescent="0.25">
      <c r="A14" s="40" t="s">
        <v>91</v>
      </c>
      <c r="B14" s="27">
        <v>2021</v>
      </c>
      <c r="C14" s="27" t="s">
        <v>134</v>
      </c>
      <c r="D14" s="72" t="s">
        <v>92</v>
      </c>
      <c r="E14" s="72" t="s">
        <v>92</v>
      </c>
      <c r="F14" s="27" t="s">
        <v>93</v>
      </c>
      <c r="G14" s="138">
        <f t="shared" si="0"/>
        <v>0</v>
      </c>
      <c r="H14" s="138">
        <f t="shared" ref="H14:P14" si="9">H95+H152+H209+H266</f>
        <v>0</v>
      </c>
      <c r="I14" s="138">
        <f t="shared" si="9"/>
        <v>0</v>
      </c>
      <c r="J14" s="138">
        <f t="shared" si="9"/>
        <v>0</v>
      </c>
      <c r="K14" s="138">
        <f t="shared" si="2"/>
        <v>0</v>
      </c>
      <c r="L14" s="179">
        <f t="shared" si="9"/>
        <v>0</v>
      </c>
      <c r="M14" s="181">
        <f t="shared" si="9"/>
        <v>0</v>
      </c>
      <c r="N14" s="180">
        <f t="shared" si="9"/>
        <v>0</v>
      </c>
      <c r="O14" s="181">
        <f t="shared" si="9"/>
        <v>0</v>
      </c>
      <c r="P14" s="138">
        <f t="shared" si="9"/>
        <v>0</v>
      </c>
      <c r="Q14" s="156"/>
      <c r="S14" s="385" t="str">
        <f t="shared" si="3"/>
        <v>2021016AllAll</v>
      </c>
    </row>
    <row r="15" spans="1:19" x14ac:dyDescent="0.25">
      <c r="A15" s="40" t="s">
        <v>91</v>
      </c>
      <c r="B15" s="27">
        <v>2021</v>
      </c>
      <c r="C15" s="27" t="s">
        <v>135</v>
      </c>
      <c r="D15" s="72" t="s">
        <v>92</v>
      </c>
      <c r="E15" s="72" t="s">
        <v>92</v>
      </c>
      <c r="F15" s="27" t="s">
        <v>93</v>
      </c>
      <c r="G15" s="138">
        <f t="shared" si="0"/>
        <v>0</v>
      </c>
      <c r="H15" s="138">
        <f t="shared" ref="H15:P15" si="10">H96+H153+H210+H267</f>
        <v>0</v>
      </c>
      <c r="I15" s="138">
        <f t="shared" si="10"/>
        <v>0</v>
      </c>
      <c r="J15" s="138">
        <f t="shared" si="10"/>
        <v>0</v>
      </c>
      <c r="K15" s="138">
        <f t="shared" si="2"/>
        <v>0</v>
      </c>
      <c r="L15" s="179">
        <f>L96+L153+L210+L267</f>
        <v>0</v>
      </c>
      <c r="M15" s="181">
        <f t="shared" si="10"/>
        <v>0</v>
      </c>
      <c r="N15" s="180">
        <f t="shared" si="10"/>
        <v>0</v>
      </c>
      <c r="O15" s="181">
        <f t="shared" si="10"/>
        <v>0</v>
      </c>
      <c r="P15" s="138">
        <f t="shared" si="10"/>
        <v>0</v>
      </c>
      <c r="Q15" s="156"/>
      <c r="S15" s="385" t="str">
        <f t="shared" si="3"/>
        <v>2021017AllAll</v>
      </c>
    </row>
    <row r="16" spans="1:19" x14ac:dyDescent="0.25">
      <c r="A16" s="40" t="s">
        <v>91</v>
      </c>
      <c r="B16" s="27">
        <v>2021</v>
      </c>
      <c r="C16" s="27" t="s">
        <v>136</v>
      </c>
      <c r="D16" s="72" t="s">
        <v>92</v>
      </c>
      <c r="E16" s="72" t="s">
        <v>92</v>
      </c>
      <c r="F16" s="27" t="s">
        <v>93</v>
      </c>
      <c r="G16" s="138">
        <f t="shared" si="0"/>
        <v>0</v>
      </c>
      <c r="H16" s="138">
        <f t="shared" ref="H16:P16" si="11">H97+H154+H211+H268</f>
        <v>0</v>
      </c>
      <c r="I16" s="138">
        <f t="shared" si="11"/>
        <v>0</v>
      </c>
      <c r="J16" s="138">
        <f t="shared" si="11"/>
        <v>0</v>
      </c>
      <c r="K16" s="138">
        <f t="shared" si="2"/>
        <v>0</v>
      </c>
      <c r="L16" s="179">
        <f t="shared" si="11"/>
        <v>0</v>
      </c>
      <c r="M16" s="181">
        <f t="shared" si="11"/>
        <v>0</v>
      </c>
      <c r="N16" s="180">
        <f t="shared" si="11"/>
        <v>0</v>
      </c>
      <c r="O16" s="181">
        <f t="shared" si="11"/>
        <v>0</v>
      </c>
      <c r="P16" s="138">
        <f t="shared" si="11"/>
        <v>0</v>
      </c>
      <c r="Q16" s="156"/>
      <c r="S16" s="385" t="str">
        <f t="shared" si="3"/>
        <v>2021018AllAll</v>
      </c>
    </row>
    <row r="17" spans="1:19" x14ac:dyDescent="0.25">
      <c r="A17" s="40" t="s">
        <v>91</v>
      </c>
      <c r="B17" s="27">
        <v>2021</v>
      </c>
      <c r="C17" s="27" t="s">
        <v>137</v>
      </c>
      <c r="D17" s="72" t="s">
        <v>92</v>
      </c>
      <c r="E17" s="72" t="s">
        <v>92</v>
      </c>
      <c r="F17" s="27" t="s">
        <v>93</v>
      </c>
      <c r="G17" s="138">
        <f t="shared" si="0"/>
        <v>0</v>
      </c>
      <c r="H17" s="138">
        <f t="shared" ref="H17:P17" si="12">H98+H155+H212+H269</f>
        <v>0</v>
      </c>
      <c r="I17" s="138">
        <f t="shared" si="12"/>
        <v>0</v>
      </c>
      <c r="J17" s="138">
        <f>J98+J155+J212+J269</f>
        <v>0</v>
      </c>
      <c r="K17" s="138">
        <f t="shared" si="2"/>
        <v>0</v>
      </c>
      <c r="L17" s="179">
        <f t="shared" si="12"/>
        <v>0</v>
      </c>
      <c r="M17" s="181">
        <f t="shared" si="12"/>
        <v>0</v>
      </c>
      <c r="N17" s="180">
        <f t="shared" si="12"/>
        <v>0</v>
      </c>
      <c r="O17" s="181">
        <f t="shared" si="12"/>
        <v>0</v>
      </c>
      <c r="P17" s="138">
        <f t="shared" si="12"/>
        <v>0</v>
      </c>
      <c r="Q17" s="156"/>
      <c r="S17" s="385" t="str">
        <f t="shared" si="3"/>
        <v>2021019AllAll</v>
      </c>
    </row>
    <row r="18" spans="1:19" x14ac:dyDescent="0.25">
      <c r="A18" s="40" t="s">
        <v>91</v>
      </c>
      <c r="B18" s="27">
        <v>2021</v>
      </c>
      <c r="C18" s="27" t="s">
        <v>138</v>
      </c>
      <c r="D18" s="72" t="s">
        <v>92</v>
      </c>
      <c r="E18" s="72" t="s">
        <v>92</v>
      </c>
      <c r="F18" s="27" t="s">
        <v>93</v>
      </c>
      <c r="G18" s="138">
        <f t="shared" si="0"/>
        <v>0</v>
      </c>
      <c r="H18" s="138">
        <f t="shared" ref="H18:P18" si="13">H99+H156+H213+H270</f>
        <v>0</v>
      </c>
      <c r="I18" s="138">
        <f t="shared" si="13"/>
        <v>0</v>
      </c>
      <c r="J18" s="138">
        <f t="shared" si="13"/>
        <v>0</v>
      </c>
      <c r="K18" s="138">
        <f t="shared" si="2"/>
        <v>0</v>
      </c>
      <c r="L18" s="179">
        <f t="shared" si="13"/>
        <v>0</v>
      </c>
      <c r="M18" s="181">
        <f t="shared" si="13"/>
        <v>0</v>
      </c>
      <c r="N18" s="180">
        <f t="shared" si="13"/>
        <v>0</v>
      </c>
      <c r="O18" s="181">
        <f t="shared" si="13"/>
        <v>0</v>
      </c>
      <c r="P18" s="138">
        <f t="shared" si="13"/>
        <v>0</v>
      </c>
      <c r="Q18" s="156"/>
      <c r="S18" s="385" t="str">
        <f t="shared" si="3"/>
        <v>2021020AllAll</v>
      </c>
    </row>
    <row r="19" spans="1:19" x14ac:dyDescent="0.25">
      <c r="A19" s="40" t="s">
        <v>91</v>
      </c>
      <c r="B19" s="27">
        <v>2021</v>
      </c>
      <c r="C19" s="27" t="s">
        <v>139</v>
      </c>
      <c r="D19" s="72" t="s">
        <v>92</v>
      </c>
      <c r="E19" s="72" t="s">
        <v>92</v>
      </c>
      <c r="F19" s="27" t="s">
        <v>93</v>
      </c>
      <c r="G19" s="138">
        <f t="shared" si="0"/>
        <v>0</v>
      </c>
      <c r="H19" s="138">
        <f t="shared" ref="H19:P19" si="14">H100+H157+H214+H271</f>
        <v>0</v>
      </c>
      <c r="I19" s="138">
        <f t="shared" si="14"/>
        <v>0</v>
      </c>
      <c r="J19" s="138">
        <f t="shared" si="14"/>
        <v>0</v>
      </c>
      <c r="K19" s="138">
        <f t="shared" si="2"/>
        <v>0</v>
      </c>
      <c r="L19" s="179">
        <f t="shared" si="14"/>
        <v>0</v>
      </c>
      <c r="M19" s="181">
        <f t="shared" si="14"/>
        <v>0</v>
      </c>
      <c r="N19" s="180">
        <f t="shared" si="14"/>
        <v>0</v>
      </c>
      <c r="O19" s="181">
        <f t="shared" si="14"/>
        <v>0</v>
      </c>
      <c r="P19" s="138">
        <f t="shared" si="14"/>
        <v>0</v>
      </c>
      <c r="Q19" s="156"/>
      <c r="S19" s="385" t="str">
        <f t="shared" si="3"/>
        <v>2021021AllAll</v>
      </c>
    </row>
    <row r="20" spans="1:19" x14ac:dyDescent="0.25">
      <c r="A20" s="40" t="s">
        <v>91</v>
      </c>
      <c r="B20" s="27">
        <v>2021</v>
      </c>
      <c r="C20" s="27" t="s">
        <v>140</v>
      </c>
      <c r="D20" s="72" t="s">
        <v>92</v>
      </c>
      <c r="E20" s="72" t="s">
        <v>92</v>
      </c>
      <c r="F20" s="27" t="s">
        <v>93</v>
      </c>
      <c r="G20" s="138">
        <f t="shared" si="0"/>
        <v>0</v>
      </c>
      <c r="H20" s="138">
        <f t="shared" ref="H20:P20" si="15">H101+H158+H215+H272</f>
        <v>0</v>
      </c>
      <c r="I20" s="138">
        <f t="shared" si="15"/>
        <v>0</v>
      </c>
      <c r="J20" s="138">
        <f t="shared" si="15"/>
        <v>0</v>
      </c>
      <c r="K20" s="138">
        <f t="shared" si="2"/>
        <v>0</v>
      </c>
      <c r="L20" s="179">
        <f t="shared" si="15"/>
        <v>0</v>
      </c>
      <c r="M20" s="181">
        <f t="shared" si="15"/>
        <v>0</v>
      </c>
      <c r="N20" s="180">
        <f t="shared" si="15"/>
        <v>0</v>
      </c>
      <c r="O20" s="181">
        <f t="shared" si="15"/>
        <v>0</v>
      </c>
      <c r="P20" s="138">
        <f t="shared" si="15"/>
        <v>0</v>
      </c>
      <c r="Q20" s="156"/>
      <c r="S20" s="385" t="str">
        <f t="shared" si="3"/>
        <v>2021022AllAll</v>
      </c>
    </row>
    <row r="21" spans="1:19" x14ac:dyDescent="0.25">
      <c r="A21" s="40" t="s">
        <v>91</v>
      </c>
      <c r="B21" s="27">
        <v>2021</v>
      </c>
      <c r="C21" s="27" t="s">
        <v>141</v>
      </c>
      <c r="D21" s="72" t="s">
        <v>92</v>
      </c>
      <c r="E21" s="72" t="s">
        <v>92</v>
      </c>
      <c r="F21" s="27" t="s">
        <v>93</v>
      </c>
      <c r="G21" s="138">
        <f t="shared" si="0"/>
        <v>0</v>
      </c>
      <c r="H21" s="138">
        <f t="shared" ref="H21:P21" si="16">H102+H159+H216+H273</f>
        <v>0</v>
      </c>
      <c r="I21" s="138">
        <f t="shared" si="16"/>
        <v>0</v>
      </c>
      <c r="J21" s="138">
        <f t="shared" si="16"/>
        <v>0</v>
      </c>
      <c r="K21" s="138">
        <f t="shared" si="2"/>
        <v>0</v>
      </c>
      <c r="L21" s="179">
        <f t="shared" si="16"/>
        <v>0</v>
      </c>
      <c r="M21" s="181">
        <f t="shared" si="16"/>
        <v>0</v>
      </c>
      <c r="N21" s="180">
        <f t="shared" si="16"/>
        <v>0</v>
      </c>
      <c r="O21" s="181">
        <f t="shared" si="16"/>
        <v>0</v>
      </c>
      <c r="P21" s="138">
        <f t="shared" si="16"/>
        <v>0</v>
      </c>
      <c r="Q21" s="156"/>
      <c r="S21" s="385" t="str">
        <f t="shared" si="3"/>
        <v>2021023AllAll</v>
      </c>
    </row>
    <row r="22" spans="1:19" x14ac:dyDescent="0.25">
      <c r="A22" s="40" t="s">
        <v>91</v>
      </c>
      <c r="B22" s="27">
        <v>2021</v>
      </c>
      <c r="C22" s="27" t="s">
        <v>142</v>
      </c>
      <c r="D22" s="72" t="s">
        <v>92</v>
      </c>
      <c r="E22" s="72" t="s">
        <v>92</v>
      </c>
      <c r="F22" s="27" t="s">
        <v>93</v>
      </c>
      <c r="G22" s="138">
        <f t="shared" si="0"/>
        <v>0</v>
      </c>
      <c r="H22" s="138">
        <f t="shared" ref="H22:P22" si="17">H103+H160+H217+H274</f>
        <v>0</v>
      </c>
      <c r="I22" s="138">
        <f t="shared" si="17"/>
        <v>0</v>
      </c>
      <c r="J22" s="138">
        <f t="shared" si="17"/>
        <v>0</v>
      </c>
      <c r="K22" s="138">
        <f t="shared" si="2"/>
        <v>0</v>
      </c>
      <c r="L22" s="179">
        <f t="shared" si="17"/>
        <v>0</v>
      </c>
      <c r="M22" s="181">
        <f t="shared" si="17"/>
        <v>0</v>
      </c>
      <c r="N22" s="180">
        <f t="shared" si="17"/>
        <v>0</v>
      </c>
      <c r="O22" s="181">
        <f t="shared" si="17"/>
        <v>0</v>
      </c>
      <c r="P22" s="138">
        <f t="shared" si="17"/>
        <v>0</v>
      </c>
      <c r="Q22" s="156"/>
      <c r="S22" s="385" t="str">
        <f t="shared" si="3"/>
        <v>2021024AllAll</v>
      </c>
    </row>
    <row r="23" spans="1:19" x14ac:dyDescent="0.25">
      <c r="A23" s="40" t="s">
        <v>91</v>
      </c>
      <c r="B23" s="27">
        <v>2021</v>
      </c>
      <c r="C23" s="27" t="s">
        <v>143</v>
      </c>
      <c r="D23" s="72" t="s">
        <v>92</v>
      </c>
      <c r="E23" s="72" t="s">
        <v>92</v>
      </c>
      <c r="F23" s="27" t="s">
        <v>93</v>
      </c>
      <c r="G23" s="138">
        <f t="shared" si="0"/>
        <v>0</v>
      </c>
      <c r="H23" s="138">
        <f t="shared" ref="H23:P23" si="18">H104+H161+H218+H275</f>
        <v>0</v>
      </c>
      <c r="I23" s="138">
        <f t="shared" si="18"/>
        <v>0</v>
      </c>
      <c r="J23" s="138">
        <f t="shared" si="18"/>
        <v>0</v>
      </c>
      <c r="K23" s="138">
        <f t="shared" si="2"/>
        <v>0</v>
      </c>
      <c r="L23" s="179">
        <f t="shared" si="18"/>
        <v>0</v>
      </c>
      <c r="M23" s="181">
        <f t="shared" si="18"/>
        <v>0</v>
      </c>
      <c r="N23" s="180">
        <f t="shared" si="18"/>
        <v>0</v>
      </c>
      <c r="O23" s="181">
        <f t="shared" si="18"/>
        <v>0</v>
      </c>
      <c r="P23" s="138">
        <f t="shared" si="18"/>
        <v>0</v>
      </c>
      <c r="Q23" s="156"/>
      <c r="S23" s="385" t="str">
        <f t="shared" si="3"/>
        <v>2021025AllAll</v>
      </c>
    </row>
    <row r="24" spans="1:19" x14ac:dyDescent="0.25">
      <c r="A24" s="40" t="s">
        <v>91</v>
      </c>
      <c r="B24" s="27">
        <v>2021</v>
      </c>
      <c r="C24" s="27" t="s">
        <v>144</v>
      </c>
      <c r="D24" s="72" t="s">
        <v>92</v>
      </c>
      <c r="E24" s="72" t="s">
        <v>92</v>
      </c>
      <c r="F24" s="27" t="s">
        <v>93</v>
      </c>
      <c r="G24" s="138">
        <f t="shared" si="0"/>
        <v>0</v>
      </c>
      <c r="H24" s="138">
        <f t="shared" ref="H24:P24" si="19">H105+H162+H219+H276</f>
        <v>0</v>
      </c>
      <c r="I24" s="138">
        <f t="shared" si="19"/>
        <v>0</v>
      </c>
      <c r="J24" s="138">
        <f t="shared" si="19"/>
        <v>0</v>
      </c>
      <c r="K24" s="138">
        <f t="shared" si="2"/>
        <v>0</v>
      </c>
      <c r="L24" s="179">
        <f t="shared" si="19"/>
        <v>0</v>
      </c>
      <c r="M24" s="181">
        <f t="shared" si="19"/>
        <v>0</v>
      </c>
      <c r="N24" s="180">
        <f t="shared" si="19"/>
        <v>0</v>
      </c>
      <c r="O24" s="181">
        <f t="shared" si="19"/>
        <v>0</v>
      </c>
      <c r="P24" s="138">
        <f t="shared" si="19"/>
        <v>0</v>
      </c>
      <c r="Q24" s="156"/>
      <c r="S24" s="385" t="str">
        <f t="shared" si="3"/>
        <v>2021026AllAll</v>
      </c>
    </row>
    <row r="25" spans="1:19" x14ac:dyDescent="0.25">
      <c r="A25" s="40" t="s">
        <v>91</v>
      </c>
      <c r="B25" s="27">
        <v>2021</v>
      </c>
      <c r="C25" s="27" t="s">
        <v>145</v>
      </c>
      <c r="D25" s="72" t="s">
        <v>92</v>
      </c>
      <c r="E25" s="72" t="s">
        <v>92</v>
      </c>
      <c r="F25" s="27" t="s">
        <v>93</v>
      </c>
      <c r="G25" s="138">
        <f t="shared" si="0"/>
        <v>0</v>
      </c>
      <c r="H25" s="138">
        <f t="shared" ref="H25:P25" si="20">H106+H163+H220+H277</f>
        <v>0</v>
      </c>
      <c r="I25" s="138">
        <f t="shared" si="20"/>
        <v>0</v>
      </c>
      <c r="J25" s="138">
        <f t="shared" si="20"/>
        <v>0</v>
      </c>
      <c r="K25" s="138">
        <f t="shared" si="2"/>
        <v>0</v>
      </c>
      <c r="L25" s="179">
        <f t="shared" si="20"/>
        <v>0</v>
      </c>
      <c r="M25" s="181">
        <f t="shared" si="20"/>
        <v>0</v>
      </c>
      <c r="N25" s="180">
        <f t="shared" si="20"/>
        <v>0</v>
      </c>
      <c r="O25" s="181">
        <f t="shared" si="20"/>
        <v>0</v>
      </c>
      <c r="P25" s="138">
        <f t="shared" si="20"/>
        <v>0</v>
      </c>
      <c r="Q25" s="156"/>
      <c r="S25" s="385" t="str">
        <f t="shared" si="3"/>
        <v>2021027AllAll</v>
      </c>
    </row>
    <row r="26" spans="1:19" x14ac:dyDescent="0.25">
      <c r="A26" s="40" t="s">
        <v>91</v>
      </c>
      <c r="B26" s="27">
        <v>2021</v>
      </c>
      <c r="C26" s="27" t="s">
        <v>103</v>
      </c>
      <c r="D26" s="72" t="s">
        <v>92</v>
      </c>
      <c r="E26" s="72" t="s">
        <v>92</v>
      </c>
      <c r="F26" s="27" t="s">
        <v>93</v>
      </c>
      <c r="G26" s="138">
        <f t="shared" si="0"/>
        <v>0</v>
      </c>
      <c r="H26" s="138">
        <f t="shared" ref="H26:P26" si="21">H107+H164+H221+H278</f>
        <v>0</v>
      </c>
      <c r="I26" s="138">
        <f t="shared" si="21"/>
        <v>0</v>
      </c>
      <c r="J26" s="138">
        <f t="shared" si="21"/>
        <v>0</v>
      </c>
      <c r="K26" s="138">
        <f t="shared" si="2"/>
        <v>0</v>
      </c>
      <c r="L26" s="179">
        <f t="shared" si="21"/>
        <v>0</v>
      </c>
      <c r="M26" s="181">
        <f t="shared" si="21"/>
        <v>0</v>
      </c>
      <c r="N26" s="180">
        <f t="shared" si="21"/>
        <v>0</v>
      </c>
      <c r="O26" s="181">
        <f t="shared" si="21"/>
        <v>0</v>
      </c>
      <c r="P26" s="138">
        <f t="shared" si="21"/>
        <v>0</v>
      </c>
      <c r="Q26" s="156"/>
      <c r="S26" s="385" t="str">
        <f t="shared" si="3"/>
        <v>2021OtherAllAll</v>
      </c>
    </row>
    <row r="27" spans="1:19" s="388" customFormat="1" x14ac:dyDescent="0.25">
      <c r="A27" s="166" t="s">
        <v>91</v>
      </c>
      <c r="B27" s="167">
        <v>2021</v>
      </c>
      <c r="C27" s="167" t="s">
        <v>80</v>
      </c>
      <c r="D27" s="168" t="s">
        <v>92</v>
      </c>
      <c r="E27" s="168" t="s">
        <v>92</v>
      </c>
      <c r="F27" s="167" t="s">
        <v>93</v>
      </c>
      <c r="G27" s="170">
        <f t="shared" si="0"/>
        <v>0</v>
      </c>
      <c r="H27" s="206">
        <f>SUM(H8:H26)</f>
        <v>0</v>
      </c>
      <c r="I27" s="170">
        <f t="shared" ref="I27:P27" si="22">SUM(I8:I26)</f>
        <v>0</v>
      </c>
      <c r="J27" s="170">
        <f t="shared" si="22"/>
        <v>0</v>
      </c>
      <c r="K27" s="170">
        <f>SUM(K8:K26)</f>
        <v>0</v>
      </c>
      <c r="L27" s="208">
        <f t="shared" si="22"/>
        <v>0</v>
      </c>
      <c r="M27" s="209">
        <f t="shared" si="22"/>
        <v>0</v>
      </c>
      <c r="N27" s="210">
        <f t="shared" si="22"/>
        <v>0</v>
      </c>
      <c r="O27" s="209">
        <f t="shared" si="22"/>
        <v>0</v>
      </c>
      <c r="P27" s="170">
        <f t="shared" si="22"/>
        <v>0</v>
      </c>
      <c r="Q27" s="386"/>
      <c r="R27" s="387"/>
      <c r="S27" s="387" t="str">
        <f t="shared" si="3"/>
        <v>2021TotalAllAll</v>
      </c>
    </row>
    <row r="28" spans="1:19" x14ac:dyDescent="0.25">
      <c r="A28" s="65" t="s">
        <v>91</v>
      </c>
      <c r="B28" s="66">
        <v>2022</v>
      </c>
      <c r="C28" s="66" t="s">
        <v>128</v>
      </c>
      <c r="D28" s="68" t="s">
        <v>92</v>
      </c>
      <c r="E28" s="68" t="s">
        <v>92</v>
      </c>
      <c r="F28" s="66" t="s">
        <v>93</v>
      </c>
      <c r="G28" s="162">
        <f t="shared" si="0"/>
        <v>0</v>
      </c>
      <c r="H28" s="162">
        <f>H108+H165+H222+H279</f>
        <v>0</v>
      </c>
      <c r="I28" s="162">
        <f t="shared" ref="I28:P28" si="23">I108+I165+I222+I279</f>
        <v>0</v>
      </c>
      <c r="J28" s="162">
        <f t="shared" si="23"/>
        <v>0</v>
      </c>
      <c r="K28" s="162">
        <f t="shared" ref="K28:K46" si="24">K108+K165+K222+K279</f>
        <v>0</v>
      </c>
      <c r="L28" s="175">
        <f t="shared" si="23"/>
        <v>0</v>
      </c>
      <c r="M28" s="177">
        <f t="shared" si="23"/>
        <v>0</v>
      </c>
      <c r="N28" s="176">
        <f t="shared" si="23"/>
        <v>0</v>
      </c>
      <c r="O28" s="177">
        <f t="shared" si="23"/>
        <v>0</v>
      </c>
      <c r="P28" s="162">
        <f t="shared" si="23"/>
        <v>0</v>
      </c>
      <c r="Q28" s="156"/>
      <c r="S28" s="385" t="str">
        <f t="shared" si="3"/>
        <v>2022010AllAll</v>
      </c>
    </row>
    <row r="29" spans="1:19" x14ac:dyDescent="0.25">
      <c r="A29" s="40" t="s">
        <v>91</v>
      </c>
      <c r="B29" s="27">
        <v>2022</v>
      </c>
      <c r="C29" s="27" t="s">
        <v>129</v>
      </c>
      <c r="D29" s="72" t="s">
        <v>92</v>
      </c>
      <c r="E29" s="72" t="s">
        <v>92</v>
      </c>
      <c r="F29" s="27" t="s">
        <v>93</v>
      </c>
      <c r="G29" s="138">
        <f t="shared" si="0"/>
        <v>0</v>
      </c>
      <c r="H29" s="138">
        <f t="shared" ref="H29:P29" si="25">H109+H166+H223+H280</f>
        <v>0</v>
      </c>
      <c r="I29" s="138">
        <f t="shared" si="25"/>
        <v>0</v>
      </c>
      <c r="J29" s="138">
        <f t="shared" si="25"/>
        <v>0</v>
      </c>
      <c r="K29" s="138">
        <f t="shared" si="24"/>
        <v>0</v>
      </c>
      <c r="L29" s="179">
        <f t="shared" si="25"/>
        <v>0</v>
      </c>
      <c r="M29" s="181">
        <f t="shared" si="25"/>
        <v>0</v>
      </c>
      <c r="N29" s="180">
        <f t="shared" si="25"/>
        <v>0</v>
      </c>
      <c r="O29" s="181">
        <f t="shared" si="25"/>
        <v>0</v>
      </c>
      <c r="P29" s="138">
        <f t="shared" si="25"/>
        <v>0</v>
      </c>
      <c r="Q29" s="156"/>
      <c r="S29" s="385" t="str">
        <f t="shared" si="3"/>
        <v>2022011AllAll</v>
      </c>
    </row>
    <row r="30" spans="1:19" x14ac:dyDescent="0.25">
      <c r="A30" s="40" t="s">
        <v>91</v>
      </c>
      <c r="B30" s="27">
        <v>2022</v>
      </c>
      <c r="C30" s="27" t="s">
        <v>130</v>
      </c>
      <c r="D30" s="72" t="s">
        <v>92</v>
      </c>
      <c r="E30" s="72" t="s">
        <v>92</v>
      </c>
      <c r="F30" s="27" t="s">
        <v>93</v>
      </c>
      <c r="G30" s="138">
        <f t="shared" si="0"/>
        <v>0</v>
      </c>
      <c r="H30" s="138">
        <f t="shared" ref="H30:P30" si="26">H110+H167+H224+H281</f>
        <v>0</v>
      </c>
      <c r="I30" s="138">
        <f t="shared" si="26"/>
        <v>0</v>
      </c>
      <c r="J30" s="138">
        <f t="shared" si="26"/>
        <v>0</v>
      </c>
      <c r="K30" s="138">
        <f t="shared" si="24"/>
        <v>0</v>
      </c>
      <c r="L30" s="179">
        <f t="shared" si="26"/>
        <v>0</v>
      </c>
      <c r="M30" s="181">
        <f t="shared" si="26"/>
        <v>0</v>
      </c>
      <c r="N30" s="180">
        <f t="shared" si="26"/>
        <v>0</v>
      </c>
      <c r="O30" s="181">
        <f t="shared" si="26"/>
        <v>0</v>
      </c>
      <c r="P30" s="138">
        <f t="shared" si="26"/>
        <v>0</v>
      </c>
      <c r="Q30" s="156"/>
      <c r="S30" s="385" t="str">
        <f t="shared" si="3"/>
        <v>2022012AllAll</v>
      </c>
    </row>
    <row r="31" spans="1:19" x14ac:dyDescent="0.25">
      <c r="A31" s="40" t="s">
        <v>91</v>
      </c>
      <c r="B31" s="27">
        <v>2022</v>
      </c>
      <c r="C31" s="27" t="s">
        <v>131</v>
      </c>
      <c r="D31" s="72" t="s">
        <v>92</v>
      </c>
      <c r="E31" s="72" t="s">
        <v>92</v>
      </c>
      <c r="F31" s="27" t="s">
        <v>93</v>
      </c>
      <c r="G31" s="138">
        <f t="shared" si="0"/>
        <v>0</v>
      </c>
      <c r="H31" s="138">
        <f t="shared" ref="H31:P31" si="27">H111+H168+H225+H282</f>
        <v>0</v>
      </c>
      <c r="I31" s="138">
        <f t="shared" si="27"/>
        <v>0</v>
      </c>
      <c r="J31" s="138">
        <f t="shared" si="27"/>
        <v>0</v>
      </c>
      <c r="K31" s="138">
        <f t="shared" si="24"/>
        <v>0</v>
      </c>
      <c r="L31" s="179">
        <f t="shared" si="27"/>
        <v>0</v>
      </c>
      <c r="M31" s="181">
        <f t="shared" si="27"/>
        <v>0</v>
      </c>
      <c r="N31" s="180">
        <f t="shared" si="27"/>
        <v>0</v>
      </c>
      <c r="O31" s="181">
        <f t="shared" si="27"/>
        <v>0</v>
      </c>
      <c r="P31" s="138">
        <f t="shared" si="27"/>
        <v>0</v>
      </c>
      <c r="Q31" s="156"/>
      <c r="S31" s="385" t="str">
        <f t="shared" si="3"/>
        <v>2022013AllAll</v>
      </c>
    </row>
    <row r="32" spans="1:19" x14ac:dyDescent="0.25">
      <c r="A32" s="40" t="s">
        <v>91</v>
      </c>
      <c r="B32" s="27">
        <v>2022</v>
      </c>
      <c r="C32" s="27" t="s">
        <v>132</v>
      </c>
      <c r="D32" s="72" t="s">
        <v>92</v>
      </c>
      <c r="E32" s="72" t="s">
        <v>92</v>
      </c>
      <c r="F32" s="27" t="s">
        <v>93</v>
      </c>
      <c r="G32" s="138">
        <f t="shared" si="0"/>
        <v>0</v>
      </c>
      <c r="H32" s="138">
        <f t="shared" ref="H32:P32" si="28">H112+H169+H226+H283</f>
        <v>0</v>
      </c>
      <c r="I32" s="138">
        <f t="shared" si="28"/>
        <v>0</v>
      </c>
      <c r="J32" s="138">
        <f t="shared" si="28"/>
        <v>0</v>
      </c>
      <c r="K32" s="138">
        <f t="shared" si="24"/>
        <v>0</v>
      </c>
      <c r="L32" s="179">
        <f t="shared" si="28"/>
        <v>0</v>
      </c>
      <c r="M32" s="181">
        <f t="shared" si="28"/>
        <v>0</v>
      </c>
      <c r="N32" s="180">
        <f t="shared" si="28"/>
        <v>0</v>
      </c>
      <c r="O32" s="181">
        <f t="shared" si="28"/>
        <v>0</v>
      </c>
      <c r="P32" s="138">
        <f t="shared" si="28"/>
        <v>0</v>
      </c>
      <c r="Q32" s="156"/>
      <c r="S32" s="385" t="str">
        <f t="shared" si="3"/>
        <v>2022014AllAll</v>
      </c>
    </row>
    <row r="33" spans="1:19" x14ac:dyDescent="0.25">
      <c r="A33" s="40" t="s">
        <v>91</v>
      </c>
      <c r="B33" s="27">
        <v>2022</v>
      </c>
      <c r="C33" s="27" t="s">
        <v>133</v>
      </c>
      <c r="D33" s="72" t="s">
        <v>92</v>
      </c>
      <c r="E33" s="72" t="s">
        <v>92</v>
      </c>
      <c r="F33" s="27" t="s">
        <v>93</v>
      </c>
      <c r="G33" s="138">
        <f t="shared" si="0"/>
        <v>0</v>
      </c>
      <c r="H33" s="138">
        <f t="shared" ref="H33:P33" si="29">H113+H170+H227+H284</f>
        <v>0</v>
      </c>
      <c r="I33" s="138">
        <f t="shared" si="29"/>
        <v>0</v>
      </c>
      <c r="J33" s="138">
        <f t="shared" si="29"/>
        <v>0</v>
      </c>
      <c r="K33" s="138">
        <f t="shared" si="24"/>
        <v>0</v>
      </c>
      <c r="L33" s="179">
        <f t="shared" si="29"/>
        <v>0</v>
      </c>
      <c r="M33" s="181">
        <f t="shared" si="29"/>
        <v>0</v>
      </c>
      <c r="N33" s="180">
        <f t="shared" si="29"/>
        <v>0</v>
      </c>
      <c r="O33" s="181">
        <f t="shared" si="29"/>
        <v>0</v>
      </c>
      <c r="P33" s="138">
        <f t="shared" si="29"/>
        <v>0</v>
      </c>
      <c r="Q33" s="156"/>
      <c r="S33" s="385" t="str">
        <f t="shared" si="3"/>
        <v>2022015AllAll</v>
      </c>
    </row>
    <row r="34" spans="1:19" x14ac:dyDescent="0.25">
      <c r="A34" s="40" t="s">
        <v>91</v>
      </c>
      <c r="B34" s="27">
        <v>2022</v>
      </c>
      <c r="C34" s="27" t="s">
        <v>134</v>
      </c>
      <c r="D34" s="72" t="s">
        <v>92</v>
      </c>
      <c r="E34" s="72" t="s">
        <v>92</v>
      </c>
      <c r="F34" s="27" t="s">
        <v>93</v>
      </c>
      <c r="G34" s="138">
        <f t="shared" si="0"/>
        <v>0</v>
      </c>
      <c r="H34" s="138">
        <f t="shared" ref="H34:P34" si="30">H114+H171+H228+H285</f>
        <v>0</v>
      </c>
      <c r="I34" s="138">
        <f t="shared" si="30"/>
        <v>0</v>
      </c>
      <c r="J34" s="138">
        <f t="shared" si="30"/>
        <v>0</v>
      </c>
      <c r="K34" s="138">
        <f t="shared" si="24"/>
        <v>0</v>
      </c>
      <c r="L34" s="179">
        <f t="shared" si="30"/>
        <v>0</v>
      </c>
      <c r="M34" s="181">
        <f t="shared" si="30"/>
        <v>0</v>
      </c>
      <c r="N34" s="180">
        <f t="shared" si="30"/>
        <v>0</v>
      </c>
      <c r="O34" s="181">
        <f t="shared" si="30"/>
        <v>0</v>
      </c>
      <c r="P34" s="138">
        <f t="shared" si="30"/>
        <v>0</v>
      </c>
      <c r="Q34" s="156"/>
      <c r="S34" s="385" t="str">
        <f t="shared" si="3"/>
        <v>2022016AllAll</v>
      </c>
    </row>
    <row r="35" spans="1:19" x14ac:dyDescent="0.25">
      <c r="A35" s="40" t="s">
        <v>91</v>
      </c>
      <c r="B35" s="27">
        <v>2022</v>
      </c>
      <c r="C35" s="27" t="s">
        <v>135</v>
      </c>
      <c r="D35" s="72" t="s">
        <v>92</v>
      </c>
      <c r="E35" s="72" t="s">
        <v>92</v>
      </c>
      <c r="F35" s="27" t="s">
        <v>93</v>
      </c>
      <c r="G35" s="138">
        <f t="shared" si="0"/>
        <v>0</v>
      </c>
      <c r="H35" s="138">
        <f t="shared" ref="H35:P35" si="31">H115+H172+H229+H286</f>
        <v>0</v>
      </c>
      <c r="I35" s="138">
        <f t="shared" si="31"/>
        <v>0</v>
      </c>
      <c r="J35" s="138">
        <f t="shared" si="31"/>
        <v>0</v>
      </c>
      <c r="K35" s="138">
        <f t="shared" si="24"/>
        <v>0</v>
      </c>
      <c r="L35" s="179">
        <f t="shared" si="31"/>
        <v>0</v>
      </c>
      <c r="M35" s="181">
        <f t="shared" si="31"/>
        <v>0</v>
      </c>
      <c r="N35" s="180">
        <f t="shared" si="31"/>
        <v>0</v>
      </c>
      <c r="O35" s="181">
        <f t="shared" si="31"/>
        <v>0</v>
      </c>
      <c r="P35" s="138">
        <f t="shared" si="31"/>
        <v>0</v>
      </c>
      <c r="Q35" s="156"/>
      <c r="S35" s="385" t="str">
        <f t="shared" si="3"/>
        <v>2022017AllAll</v>
      </c>
    </row>
    <row r="36" spans="1:19" x14ac:dyDescent="0.25">
      <c r="A36" s="40" t="s">
        <v>91</v>
      </c>
      <c r="B36" s="27">
        <v>2022</v>
      </c>
      <c r="C36" s="27" t="s">
        <v>136</v>
      </c>
      <c r="D36" s="72" t="s">
        <v>92</v>
      </c>
      <c r="E36" s="72" t="s">
        <v>92</v>
      </c>
      <c r="F36" s="27" t="s">
        <v>93</v>
      </c>
      <c r="G36" s="138">
        <f t="shared" si="0"/>
        <v>0</v>
      </c>
      <c r="H36" s="138">
        <f t="shared" ref="H36:P36" si="32">H116+H173+H230+H287</f>
        <v>0</v>
      </c>
      <c r="I36" s="138">
        <f t="shared" si="32"/>
        <v>0</v>
      </c>
      <c r="J36" s="138">
        <f t="shared" si="32"/>
        <v>0</v>
      </c>
      <c r="K36" s="138">
        <f t="shared" si="24"/>
        <v>0</v>
      </c>
      <c r="L36" s="179">
        <f t="shared" si="32"/>
        <v>0</v>
      </c>
      <c r="M36" s="181">
        <f t="shared" si="32"/>
        <v>0</v>
      </c>
      <c r="N36" s="180">
        <f t="shared" si="32"/>
        <v>0</v>
      </c>
      <c r="O36" s="181">
        <f t="shared" si="32"/>
        <v>0</v>
      </c>
      <c r="P36" s="138">
        <f t="shared" si="32"/>
        <v>0</v>
      </c>
      <c r="Q36" s="156"/>
      <c r="S36" s="385" t="str">
        <f t="shared" si="3"/>
        <v>2022018AllAll</v>
      </c>
    </row>
    <row r="37" spans="1:19" x14ac:dyDescent="0.25">
      <c r="A37" s="40" t="s">
        <v>91</v>
      </c>
      <c r="B37" s="27">
        <v>2022</v>
      </c>
      <c r="C37" s="27" t="s">
        <v>137</v>
      </c>
      <c r="D37" s="72" t="s">
        <v>92</v>
      </c>
      <c r="E37" s="72" t="s">
        <v>92</v>
      </c>
      <c r="F37" s="27" t="s">
        <v>93</v>
      </c>
      <c r="G37" s="138">
        <f t="shared" si="0"/>
        <v>0</v>
      </c>
      <c r="H37" s="138">
        <f t="shared" ref="H37:P37" si="33">H117+H174+H231+H288</f>
        <v>0</v>
      </c>
      <c r="I37" s="138">
        <f t="shared" si="33"/>
        <v>0</v>
      </c>
      <c r="J37" s="138">
        <f t="shared" si="33"/>
        <v>0</v>
      </c>
      <c r="K37" s="138">
        <f t="shared" si="24"/>
        <v>0</v>
      </c>
      <c r="L37" s="179">
        <f t="shared" si="33"/>
        <v>0</v>
      </c>
      <c r="M37" s="181">
        <f t="shared" si="33"/>
        <v>0</v>
      </c>
      <c r="N37" s="180">
        <f t="shared" si="33"/>
        <v>0</v>
      </c>
      <c r="O37" s="181">
        <f t="shared" si="33"/>
        <v>0</v>
      </c>
      <c r="P37" s="138">
        <f t="shared" si="33"/>
        <v>0</v>
      </c>
      <c r="Q37" s="156"/>
      <c r="S37" s="385" t="str">
        <f t="shared" si="3"/>
        <v>2022019AllAll</v>
      </c>
    </row>
    <row r="38" spans="1:19" x14ac:dyDescent="0.25">
      <c r="A38" s="40" t="s">
        <v>91</v>
      </c>
      <c r="B38" s="27">
        <v>2022</v>
      </c>
      <c r="C38" s="27" t="s">
        <v>138</v>
      </c>
      <c r="D38" s="72" t="s">
        <v>92</v>
      </c>
      <c r="E38" s="72" t="s">
        <v>92</v>
      </c>
      <c r="F38" s="27" t="s">
        <v>93</v>
      </c>
      <c r="G38" s="138">
        <f t="shared" si="0"/>
        <v>0</v>
      </c>
      <c r="H38" s="138">
        <f t="shared" ref="H38:P38" si="34">H118+H175+H232+H289</f>
        <v>0</v>
      </c>
      <c r="I38" s="138">
        <f t="shared" si="34"/>
        <v>0</v>
      </c>
      <c r="J38" s="138">
        <f t="shared" si="34"/>
        <v>0</v>
      </c>
      <c r="K38" s="138">
        <f t="shared" si="24"/>
        <v>0</v>
      </c>
      <c r="L38" s="179">
        <f t="shared" si="34"/>
        <v>0</v>
      </c>
      <c r="M38" s="181">
        <f t="shared" si="34"/>
        <v>0</v>
      </c>
      <c r="N38" s="180">
        <f t="shared" si="34"/>
        <v>0</v>
      </c>
      <c r="O38" s="181">
        <f t="shared" si="34"/>
        <v>0</v>
      </c>
      <c r="P38" s="138">
        <f t="shared" si="34"/>
        <v>0</v>
      </c>
      <c r="Q38" s="156"/>
      <c r="S38" s="385" t="str">
        <f t="shared" si="3"/>
        <v>2022020AllAll</v>
      </c>
    </row>
    <row r="39" spans="1:19" x14ac:dyDescent="0.25">
      <c r="A39" s="40" t="s">
        <v>91</v>
      </c>
      <c r="B39" s="27">
        <v>2022</v>
      </c>
      <c r="C39" s="27" t="s">
        <v>139</v>
      </c>
      <c r="D39" s="72" t="s">
        <v>92</v>
      </c>
      <c r="E39" s="72" t="s">
        <v>92</v>
      </c>
      <c r="F39" s="27" t="s">
        <v>93</v>
      </c>
      <c r="G39" s="138">
        <f t="shared" si="0"/>
        <v>0</v>
      </c>
      <c r="H39" s="138">
        <f t="shared" ref="H39:P39" si="35">H119+H176+H233+H290</f>
        <v>0</v>
      </c>
      <c r="I39" s="138">
        <f t="shared" si="35"/>
        <v>0</v>
      </c>
      <c r="J39" s="138">
        <f t="shared" si="35"/>
        <v>0</v>
      </c>
      <c r="K39" s="138">
        <f t="shared" si="24"/>
        <v>0</v>
      </c>
      <c r="L39" s="179">
        <f t="shared" si="35"/>
        <v>0</v>
      </c>
      <c r="M39" s="181">
        <f t="shared" si="35"/>
        <v>0</v>
      </c>
      <c r="N39" s="180">
        <f t="shared" si="35"/>
        <v>0</v>
      </c>
      <c r="O39" s="181">
        <f t="shared" si="35"/>
        <v>0</v>
      </c>
      <c r="P39" s="138">
        <f t="shared" si="35"/>
        <v>0</v>
      </c>
      <c r="Q39" s="156"/>
      <c r="S39" s="385" t="str">
        <f t="shared" si="3"/>
        <v>2022021AllAll</v>
      </c>
    </row>
    <row r="40" spans="1:19" x14ac:dyDescent="0.25">
      <c r="A40" s="40" t="s">
        <v>91</v>
      </c>
      <c r="B40" s="27">
        <v>2022</v>
      </c>
      <c r="C40" s="27" t="s">
        <v>140</v>
      </c>
      <c r="D40" s="72" t="s">
        <v>92</v>
      </c>
      <c r="E40" s="72" t="s">
        <v>92</v>
      </c>
      <c r="F40" s="27" t="s">
        <v>93</v>
      </c>
      <c r="G40" s="138">
        <f t="shared" si="0"/>
        <v>0</v>
      </c>
      <c r="H40" s="138">
        <f t="shared" ref="H40:P40" si="36">H120+H177+H234+H291</f>
        <v>0</v>
      </c>
      <c r="I40" s="138">
        <f t="shared" si="36"/>
        <v>0</v>
      </c>
      <c r="J40" s="138">
        <f t="shared" si="36"/>
        <v>0</v>
      </c>
      <c r="K40" s="138">
        <f t="shared" si="24"/>
        <v>0</v>
      </c>
      <c r="L40" s="179">
        <f t="shared" si="36"/>
        <v>0</v>
      </c>
      <c r="M40" s="181">
        <f t="shared" si="36"/>
        <v>0</v>
      </c>
      <c r="N40" s="180">
        <f t="shared" si="36"/>
        <v>0</v>
      </c>
      <c r="O40" s="181">
        <f t="shared" si="36"/>
        <v>0</v>
      </c>
      <c r="P40" s="138">
        <f t="shared" si="36"/>
        <v>0</v>
      </c>
      <c r="Q40" s="156"/>
      <c r="S40" s="385" t="str">
        <f t="shared" ref="S40:S71" si="37">B40&amp;C40&amp;D40&amp;E40</f>
        <v>2022022AllAll</v>
      </c>
    </row>
    <row r="41" spans="1:19" x14ac:dyDescent="0.25">
      <c r="A41" s="40" t="s">
        <v>91</v>
      </c>
      <c r="B41" s="27">
        <v>2022</v>
      </c>
      <c r="C41" s="27" t="s">
        <v>141</v>
      </c>
      <c r="D41" s="72" t="s">
        <v>92</v>
      </c>
      <c r="E41" s="72" t="s">
        <v>92</v>
      </c>
      <c r="F41" s="27" t="s">
        <v>93</v>
      </c>
      <c r="G41" s="138">
        <f t="shared" si="0"/>
        <v>0</v>
      </c>
      <c r="H41" s="138">
        <f t="shared" ref="H41:P41" si="38">H121+H178+H235+H292</f>
        <v>0</v>
      </c>
      <c r="I41" s="138">
        <f t="shared" si="38"/>
        <v>0</v>
      </c>
      <c r="J41" s="138">
        <f t="shared" si="38"/>
        <v>0</v>
      </c>
      <c r="K41" s="138">
        <f t="shared" si="24"/>
        <v>0</v>
      </c>
      <c r="L41" s="179">
        <f t="shared" si="38"/>
        <v>0</v>
      </c>
      <c r="M41" s="181">
        <f t="shared" si="38"/>
        <v>0</v>
      </c>
      <c r="N41" s="180">
        <f t="shared" si="38"/>
        <v>0</v>
      </c>
      <c r="O41" s="181">
        <f t="shared" si="38"/>
        <v>0</v>
      </c>
      <c r="P41" s="138">
        <f t="shared" si="38"/>
        <v>0</v>
      </c>
      <c r="Q41" s="156"/>
      <c r="S41" s="385" t="str">
        <f t="shared" si="37"/>
        <v>2022023AllAll</v>
      </c>
    </row>
    <row r="42" spans="1:19" x14ac:dyDescent="0.25">
      <c r="A42" s="40" t="s">
        <v>91</v>
      </c>
      <c r="B42" s="27">
        <v>2022</v>
      </c>
      <c r="C42" s="27" t="s">
        <v>142</v>
      </c>
      <c r="D42" s="72" t="s">
        <v>92</v>
      </c>
      <c r="E42" s="72" t="s">
        <v>92</v>
      </c>
      <c r="F42" s="27" t="s">
        <v>93</v>
      </c>
      <c r="G42" s="138">
        <f t="shared" si="0"/>
        <v>0</v>
      </c>
      <c r="H42" s="138">
        <f t="shared" ref="H42:P42" si="39">H122+H179+H236+H293</f>
        <v>0</v>
      </c>
      <c r="I42" s="138">
        <f t="shared" si="39"/>
        <v>0</v>
      </c>
      <c r="J42" s="138">
        <f t="shared" si="39"/>
        <v>0</v>
      </c>
      <c r="K42" s="138">
        <f t="shared" si="24"/>
        <v>0</v>
      </c>
      <c r="L42" s="179">
        <f t="shared" si="39"/>
        <v>0</v>
      </c>
      <c r="M42" s="181">
        <f t="shared" si="39"/>
        <v>0</v>
      </c>
      <c r="N42" s="180">
        <f t="shared" si="39"/>
        <v>0</v>
      </c>
      <c r="O42" s="181">
        <f t="shared" si="39"/>
        <v>0</v>
      </c>
      <c r="P42" s="138">
        <f t="shared" si="39"/>
        <v>0</v>
      </c>
      <c r="Q42" s="156"/>
      <c r="S42" s="385" t="str">
        <f t="shared" si="37"/>
        <v>2022024AllAll</v>
      </c>
    </row>
    <row r="43" spans="1:19" x14ac:dyDescent="0.25">
      <c r="A43" s="40" t="s">
        <v>91</v>
      </c>
      <c r="B43" s="27">
        <v>2022</v>
      </c>
      <c r="C43" s="27" t="s">
        <v>143</v>
      </c>
      <c r="D43" s="72" t="s">
        <v>92</v>
      </c>
      <c r="E43" s="72" t="s">
        <v>92</v>
      </c>
      <c r="F43" s="27" t="s">
        <v>93</v>
      </c>
      <c r="G43" s="138">
        <f t="shared" si="0"/>
        <v>0</v>
      </c>
      <c r="H43" s="138">
        <f t="shared" ref="H43:P43" si="40">H123+H180+H237+H294</f>
        <v>0</v>
      </c>
      <c r="I43" s="138">
        <f t="shared" si="40"/>
        <v>0</v>
      </c>
      <c r="J43" s="138">
        <f t="shared" si="40"/>
        <v>0</v>
      </c>
      <c r="K43" s="138">
        <f t="shared" si="24"/>
        <v>0</v>
      </c>
      <c r="L43" s="179">
        <f t="shared" si="40"/>
        <v>0</v>
      </c>
      <c r="M43" s="181">
        <f t="shared" si="40"/>
        <v>0</v>
      </c>
      <c r="N43" s="180">
        <f t="shared" si="40"/>
        <v>0</v>
      </c>
      <c r="O43" s="181">
        <f t="shared" si="40"/>
        <v>0</v>
      </c>
      <c r="P43" s="138">
        <f t="shared" si="40"/>
        <v>0</v>
      </c>
      <c r="Q43" s="156"/>
      <c r="S43" s="385" t="str">
        <f t="shared" si="37"/>
        <v>2022025AllAll</v>
      </c>
    </row>
    <row r="44" spans="1:19" x14ac:dyDescent="0.25">
      <c r="A44" s="40" t="s">
        <v>91</v>
      </c>
      <c r="B44" s="27">
        <v>2022</v>
      </c>
      <c r="C44" s="27" t="s">
        <v>144</v>
      </c>
      <c r="D44" s="72" t="s">
        <v>92</v>
      </c>
      <c r="E44" s="72" t="s">
        <v>92</v>
      </c>
      <c r="F44" s="27" t="s">
        <v>93</v>
      </c>
      <c r="G44" s="138">
        <f t="shared" si="0"/>
        <v>0</v>
      </c>
      <c r="H44" s="138">
        <f t="shared" ref="H44:P44" si="41">H124+H181+H238+H295</f>
        <v>0</v>
      </c>
      <c r="I44" s="138">
        <f t="shared" si="41"/>
        <v>0</v>
      </c>
      <c r="J44" s="138">
        <f t="shared" si="41"/>
        <v>0</v>
      </c>
      <c r="K44" s="138">
        <f t="shared" si="24"/>
        <v>0</v>
      </c>
      <c r="L44" s="179">
        <f t="shared" si="41"/>
        <v>0</v>
      </c>
      <c r="M44" s="181">
        <f t="shared" si="41"/>
        <v>0</v>
      </c>
      <c r="N44" s="180">
        <f t="shared" si="41"/>
        <v>0</v>
      </c>
      <c r="O44" s="181">
        <f t="shared" si="41"/>
        <v>0</v>
      </c>
      <c r="P44" s="138">
        <f t="shared" si="41"/>
        <v>0</v>
      </c>
      <c r="Q44" s="156"/>
      <c r="S44" s="385" t="str">
        <f t="shared" si="37"/>
        <v>2022026AllAll</v>
      </c>
    </row>
    <row r="45" spans="1:19" x14ac:dyDescent="0.25">
      <c r="A45" s="40" t="s">
        <v>91</v>
      </c>
      <c r="B45" s="27">
        <v>2022</v>
      </c>
      <c r="C45" s="27" t="s">
        <v>145</v>
      </c>
      <c r="D45" s="72" t="s">
        <v>92</v>
      </c>
      <c r="E45" s="72" t="s">
        <v>92</v>
      </c>
      <c r="F45" s="27" t="s">
        <v>93</v>
      </c>
      <c r="G45" s="138">
        <f t="shared" si="0"/>
        <v>0</v>
      </c>
      <c r="H45" s="138">
        <f t="shared" ref="H45:P45" si="42">H125+H182+H239+H296</f>
        <v>0</v>
      </c>
      <c r="I45" s="138">
        <f t="shared" si="42"/>
        <v>0</v>
      </c>
      <c r="J45" s="138">
        <f t="shared" si="42"/>
        <v>0</v>
      </c>
      <c r="K45" s="138">
        <f t="shared" si="24"/>
        <v>0</v>
      </c>
      <c r="L45" s="179">
        <f t="shared" si="42"/>
        <v>0</v>
      </c>
      <c r="M45" s="181">
        <f t="shared" si="42"/>
        <v>0</v>
      </c>
      <c r="N45" s="180">
        <f t="shared" si="42"/>
        <v>0</v>
      </c>
      <c r="O45" s="181">
        <f t="shared" si="42"/>
        <v>0</v>
      </c>
      <c r="P45" s="138">
        <f t="shared" si="42"/>
        <v>0</v>
      </c>
      <c r="Q45" s="156"/>
      <c r="S45" s="385" t="str">
        <f t="shared" si="37"/>
        <v>2022027AllAll</v>
      </c>
    </row>
    <row r="46" spans="1:19" x14ac:dyDescent="0.25">
      <c r="A46" s="40" t="s">
        <v>91</v>
      </c>
      <c r="B46" s="27">
        <v>2022</v>
      </c>
      <c r="C46" s="27" t="s">
        <v>103</v>
      </c>
      <c r="D46" s="72" t="s">
        <v>92</v>
      </c>
      <c r="E46" s="72" t="s">
        <v>92</v>
      </c>
      <c r="F46" s="27" t="s">
        <v>93</v>
      </c>
      <c r="G46" s="138">
        <f t="shared" si="0"/>
        <v>0</v>
      </c>
      <c r="H46" s="138">
        <f t="shared" ref="H46:P46" si="43">H126+H183+H240+H297</f>
        <v>0</v>
      </c>
      <c r="I46" s="138">
        <f t="shared" si="43"/>
        <v>0</v>
      </c>
      <c r="J46" s="138">
        <f t="shared" si="43"/>
        <v>0</v>
      </c>
      <c r="K46" s="138">
        <f t="shared" si="24"/>
        <v>0</v>
      </c>
      <c r="L46" s="179">
        <f t="shared" si="43"/>
        <v>0</v>
      </c>
      <c r="M46" s="181">
        <f t="shared" si="43"/>
        <v>0</v>
      </c>
      <c r="N46" s="180">
        <f t="shared" si="43"/>
        <v>0</v>
      </c>
      <c r="O46" s="181">
        <f t="shared" si="43"/>
        <v>0</v>
      </c>
      <c r="P46" s="138">
        <f t="shared" si="43"/>
        <v>0</v>
      </c>
      <c r="Q46" s="156"/>
      <c r="S46" s="385" t="str">
        <f t="shared" si="37"/>
        <v>2022OtherAllAll</v>
      </c>
    </row>
    <row r="47" spans="1:19" s="388" customFormat="1" x14ac:dyDescent="0.25">
      <c r="A47" s="166" t="s">
        <v>91</v>
      </c>
      <c r="B47" s="167">
        <v>2022</v>
      </c>
      <c r="C47" s="167" t="s">
        <v>80</v>
      </c>
      <c r="D47" s="168" t="s">
        <v>92</v>
      </c>
      <c r="E47" s="168" t="s">
        <v>92</v>
      </c>
      <c r="F47" s="167" t="s">
        <v>93</v>
      </c>
      <c r="G47" s="170">
        <f t="shared" si="0"/>
        <v>0</v>
      </c>
      <c r="H47" s="206">
        <f t="shared" ref="H47:P47" si="44">SUM(H28:H46)</f>
        <v>0</v>
      </c>
      <c r="I47" s="170">
        <f t="shared" si="44"/>
        <v>0</v>
      </c>
      <c r="J47" s="170">
        <f t="shared" si="44"/>
        <v>0</v>
      </c>
      <c r="K47" s="170">
        <f>SUM(K28:K46)</f>
        <v>0</v>
      </c>
      <c r="L47" s="208">
        <f t="shared" si="44"/>
        <v>0</v>
      </c>
      <c r="M47" s="209">
        <f t="shared" si="44"/>
        <v>0</v>
      </c>
      <c r="N47" s="210">
        <f t="shared" si="44"/>
        <v>0</v>
      </c>
      <c r="O47" s="209">
        <f t="shared" si="44"/>
        <v>0</v>
      </c>
      <c r="P47" s="170">
        <f t="shared" si="44"/>
        <v>0</v>
      </c>
      <c r="Q47" s="386"/>
      <c r="R47" s="387"/>
      <c r="S47" s="387" t="str">
        <f t="shared" si="37"/>
        <v>2022TotalAllAll</v>
      </c>
    </row>
    <row r="48" spans="1:19" x14ac:dyDescent="0.25">
      <c r="A48" s="65" t="s">
        <v>91</v>
      </c>
      <c r="B48" s="66">
        <v>2023</v>
      </c>
      <c r="C48" s="66" t="s">
        <v>128</v>
      </c>
      <c r="D48" s="68" t="s">
        <v>92</v>
      </c>
      <c r="E48" s="68" t="s">
        <v>92</v>
      </c>
      <c r="F48" s="66" t="s">
        <v>93</v>
      </c>
      <c r="G48" s="162">
        <f t="shared" si="0"/>
        <v>0</v>
      </c>
      <c r="H48" s="162">
        <f>H127+H184+H241+H298</f>
        <v>0</v>
      </c>
      <c r="I48" s="162">
        <f t="shared" ref="I48:P48" si="45">I127+I184+I241+I298</f>
        <v>0</v>
      </c>
      <c r="J48" s="162">
        <f t="shared" si="45"/>
        <v>0</v>
      </c>
      <c r="K48" s="162">
        <f t="shared" ref="K48:K66" si="46">K127+K184+K241+K298</f>
        <v>0</v>
      </c>
      <c r="L48" s="175">
        <f t="shared" si="45"/>
        <v>0</v>
      </c>
      <c r="M48" s="177">
        <f t="shared" si="45"/>
        <v>0</v>
      </c>
      <c r="N48" s="176">
        <f t="shared" si="45"/>
        <v>0</v>
      </c>
      <c r="O48" s="177">
        <f t="shared" si="45"/>
        <v>0</v>
      </c>
      <c r="P48" s="162">
        <f t="shared" si="45"/>
        <v>0</v>
      </c>
      <c r="Q48" s="156"/>
      <c r="S48" s="385" t="str">
        <f t="shared" si="37"/>
        <v>2023010AllAll</v>
      </c>
    </row>
    <row r="49" spans="1:19" x14ac:dyDescent="0.25">
      <c r="A49" s="40" t="s">
        <v>91</v>
      </c>
      <c r="B49" s="27">
        <v>2023</v>
      </c>
      <c r="C49" s="27" t="s">
        <v>129</v>
      </c>
      <c r="D49" s="72" t="s">
        <v>92</v>
      </c>
      <c r="E49" s="72" t="s">
        <v>92</v>
      </c>
      <c r="F49" s="27" t="s">
        <v>93</v>
      </c>
      <c r="G49" s="138">
        <f t="shared" si="0"/>
        <v>0</v>
      </c>
      <c r="H49" s="138">
        <f t="shared" ref="H49:P49" si="47">H128+H185+H242+H299</f>
        <v>0</v>
      </c>
      <c r="I49" s="138">
        <f t="shared" si="47"/>
        <v>0</v>
      </c>
      <c r="J49" s="138">
        <f t="shared" si="47"/>
        <v>0</v>
      </c>
      <c r="K49" s="138">
        <f t="shared" si="46"/>
        <v>0</v>
      </c>
      <c r="L49" s="179">
        <f t="shared" si="47"/>
        <v>0</v>
      </c>
      <c r="M49" s="181">
        <f t="shared" si="47"/>
        <v>0</v>
      </c>
      <c r="N49" s="180">
        <f t="shared" si="47"/>
        <v>0</v>
      </c>
      <c r="O49" s="181">
        <f t="shared" si="47"/>
        <v>0</v>
      </c>
      <c r="P49" s="138">
        <f t="shared" si="47"/>
        <v>0</v>
      </c>
      <c r="Q49" s="156"/>
      <c r="S49" s="385" t="str">
        <f t="shared" si="37"/>
        <v>2023011AllAll</v>
      </c>
    </row>
    <row r="50" spans="1:19" x14ac:dyDescent="0.25">
      <c r="A50" s="40" t="s">
        <v>91</v>
      </c>
      <c r="B50" s="27">
        <v>2023</v>
      </c>
      <c r="C50" s="27" t="s">
        <v>130</v>
      </c>
      <c r="D50" s="72" t="s">
        <v>92</v>
      </c>
      <c r="E50" s="72" t="s">
        <v>92</v>
      </c>
      <c r="F50" s="27" t="s">
        <v>93</v>
      </c>
      <c r="G50" s="138">
        <f t="shared" si="0"/>
        <v>0</v>
      </c>
      <c r="H50" s="138">
        <f t="shared" ref="H50:P50" si="48">H129+H186+H243+H300</f>
        <v>0</v>
      </c>
      <c r="I50" s="138">
        <f t="shared" si="48"/>
        <v>0</v>
      </c>
      <c r="J50" s="138">
        <f t="shared" si="48"/>
        <v>0</v>
      </c>
      <c r="K50" s="138">
        <f t="shared" si="46"/>
        <v>0</v>
      </c>
      <c r="L50" s="179">
        <f t="shared" si="48"/>
        <v>0</v>
      </c>
      <c r="M50" s="181">
        <f t="shared" si="48"/>
        <v>0</v>
      </c>
      <c r="N50" s="180">
        <f t="shared" si="48"/>
        <v>0</v>
      </c>
      <c r="O50" s="181">
        <f t="shared" si="48"/>
        <v>0</v>
      </c>
      <c r="P50" s="138">
        <f t="shared" si="48"/>
        <v>0</v>
      </c>
      <c r="Q50" s="156"/>
      <c r="S50" s="385" t="str">
        <f t="shared" si="37"/>
        <v>2023012AllAll</v>
      </c>
    </row>
    <row r="51" spans="1:19" x14ac:dyDescent="0.25">
      <c r="A51" s="40" t="s">
        <v>91</v>
      </c>
      <c r="B51" s="27">
        <v>2023</v>
      </c>
      <c r="C51" s="27" t="s">
        <v>131</v>
      </c>
      <c r="D51" s="72" t="s">
        <v>92</v>
      </c>
      <c r="E51" s="72" t="s">
        <v>92</v>
      </c>
      <c r="F51" s="27" t="s">
        <v>93</v>
      </c>
      <c r="G51" s="138">
        <f t="shared" si="0"/>
        <v>0</v>
      </c>
      <c r="H51" s="138">
        <f t="shared" ref="H51:P51" si="49">H130+H187+H244+H301</f>
        <v>0</v>
      </c>
      <c r="I51" s="138">
        <f t="shared" si="49"/>
        <v>0</v>
      </c>
      <c r="J51" s="138">
        <f t="shared" si="49"/>
        <v>0</v>
      </c>
      <c r="K51" s="138">
        <f t="shared" si="46"/>
        <v>0</v>
      </c>
      <c r="L51" s="179">
        <f t="shared" si="49"/>
        <v>0</v>
      </c>
      <c r="M51" s="181">
        <f t="shared" si="49"/>
        <v>0</v>
      </c>
      <c r="N51" s="180">
        <f t="shared" si="49"/>
        <v>0</v>
      </c>
      <c r="O51" s="181">
        <f t="shared" si="49"/>
        <v>0</v>
      </c>
      <c r="P51" s="138">
        <f t="shared" si="49"/>
        <v>0</v>
      </c>
      <c r="Q51" s="156"/>
      <c r="S51" s="385" t="str">
        <f t="shared" si="37"/>
        <v>2023013AllAll</v>
      </c>
    </row>
    <row r="52" spans="1:19" x14ac:dyDescent="0.25">
      <c r="A52" s="40" t="s">
        <v>91</v>
      </c>
      <c r="B52" s="27">
        <v>2023</v>
      </c>
      <c r="C52" s="27" t="s">
        <v>132</v>
      </c>
      <c r="D52" s="72" t="s">
        <v>92</v>
      </c>
      <c r="E52" s="72" t="s">
        <v>92</v>
      </c>
      <c r="F52" s="27" t="s">
        <v>93</v>
      </c>
      <c r="G52" s="138">
        <f t="shared" si="0"/>
        <v>0</v>
      </c>
      <c r="H52" s="138">
        <f t="shared" ref="H52:P52" si="50">H131+H188+H245+H302</f>
        <v>0</v>
      </c>
      <c r="I52" s="138">
        <f t="shared" si="50"/>
        <v>0</v>
      </c>
      <c r="J52" s="138">
        <f t="shared" si="50"/>
        <v>0</v>
      </c>
      <c r="K52" s="138">
        <f t="shared" si="46"/>
        <v>0</v>
      </c>
      <c r="L52" s="179">
        <f t="shared" si="50"/>
        <v>0</v>
      </c>
      <c r="M52" s="181">
        <f t="shared" si="50"/>
        <v>0</v>
      </c>
      <c r="N52" s="180">
        <f t="shared" si="50"/>
        <v>0</v>
      </c>
      <c r="O52" s="181">
        <f t="shared" si="50"/>
        <v>0</v>
      </c>
      <c r="P52" s="138">
        <f t="shared" si="50"/>
        <v>0</v>
      </c>
      <c r="Q52" s="156"/>
      <c r="S52" s="385" t="str">
        <f t="shared" si="37"/>
        <v>2023014AllAll</v>
      </c>
    </row>
    <row r="53" spans="1:19" x14ac:dyDescent="0.25">
      <c r="A53" s="40" t="s">
        <v>91</v>
      </c>
      <c r="B53" s="27">
        <v>2023</v>
      </c>
      <c r="C53" s="27" t="s">
        <v>133</v>
      </c>
      <c r="D53" s="72" t="s">
        <v>92</v>
      </c>
      <c r="E53" s="72" t="s">
        <v>92</v>
      </c>
      <c r="F53" s="27" t="s">
        <v>93</v>
      </c>
      <c r="G53" s="138">
        <f t="shared" si="0"/>
        <v>0</v>
      </c>
      <c r="H53" s="138">
        <f t="shared" ref="H53:P53" si="51">H132+H189+H246+H303</f>
        <v>0</v>
      </c>
      <c r="I53" s="138">
        <f t="shared" si="51"/>
        <v>0</v>
      </c>
      <c r="J53" s="138">
        <f t="shared" si="51"/>
        <v>0</v>
      </c>
      <c r="K53" s="138">
        <f t="shared" si="46"/>
        <v>0</v>
      </c>
      <c r="L53" s="179">
        <f t="shared" si="51"/>
        <v>0</v>
      </c>
      <c r="M53" s="181">
        <f t="shared" si="51"/>
        <v>0</v>
      </c>
      <c r="N53" s="180">
        <f t="shared" si="51"/>
        <v>0</v>
      </c>
      <c r="O53" s="181">
        <f t="shared" si="51"/>
        <v>0</v>
      </c>
      <c r="P53" s="138">
        <f t="shared" si="51"/>
        <v>0</v>
      </c>
      <c r="Q53" s="156"/>
      <c r="S53" s="385" t="str">
        <f t="shared" si="37"/>
        <v>2023015AllAll</v>
      </c>
    </row>
    <row r="54" spans="1:19" x14ac:dyDescent="0.25">
      <c r="A54" s="40" t="s">
        <v>91</v>
      </c>
      <c r="B54" s="27">
        <v>2023</v>
      </c>
      <c r="C54" s="27" t="s">
        <v>134</v>
      </c>
      <c r="D54" s="72" t="s">
        <v>92</v>
      </c>
      <c r="E54" s="72" t="s">
        <v>92</v>
      </c>
      <c r="F54" s="27" t="s">
        <v>93</v>
      </c>
      <c r="G54" s="138">
        <f t="shared" si="0"/>
        <v>0</v>
      </c>
      <c r="H54" s="138">
        <f t="shared" ref="H54:P54" si="52">H133+H190+H247+H304</f>
        <v>0</v>
      </c>
      <c r="I54" s="138">
        <f t="shared" si="52"/>
        <v>0</v>
      </c>
      <c r="J54" s="138">
        <f t="shared" si="52"/>
        <v>0</v>
      </c>
      <c r="K54" s="138">
        <f t="shared" si="46"/>
        <v>0</v>
      </c>
      <c r="L54" s="179">
        <f t="shared" si="52"/>
        <v>0</v>
      </c>
      <c r="M54" s="181">
        <f t="shared" si="52"/>
        <v>0</v>
      </c>
      <c r="N54" s="180">
        <f t="shared" si="52"/>
        <v>0</v>
      </c>
      <c r="O54" s="181">
        <f t="shared" si="52"/>
        <v>0</v>
      </c>
      <c r="P54" s="138">
        <f t="shared" si="52"/>
        <v>0</v>
      </c>
      <c r="Q54" s="156"/>
      <c r="S54" s="385" t="str">
        <f t="shared" si="37"/>
        <v>2023016AllAll</v>
      </c>
    </row>
    <row r="55" spans="1:19" x14ac:dyDescent="0.25">
      <c r="A55" s="40" t="s">
        <v>91</v>
      </c>
      <c r="B55" s="27">
        <v>2023</v>
      </c>
      <c r="C55" s="27" t="s">
        <v>135</v>
      </c>
      <c r="D55" s="72" t="s">
        <v>92</v>
      </c>
      <c r="E55" s="72" t="s">
        <v>92</v>
      </c>
      <c r="F55" s="27" t="s">
        <v>93</v>
      </c>
      <c r="G55" s="138">
        <f t="shared" si="0"/>
        <v>0</v>
      </c>
      <c r="H55" s="138">
        <f t="shared" ref="H55:P55" si="53">H134+H191+H248+H305</f>
        <v>0</v>
      </c>
      <c r="I55" s="138">
        <f t="shared" si="53"/>
        <v>0</v>
      </c>
      <c r="J55" s="138">
        <f t="shared" si="53"/>
        <v>0</v>
      </c>
      <c r="K55" s="138">
        <f t="shared" si="46"/>
        <v>0</v>
      </c>
      <c r="L55" s="179">
        <f t="shared" si="53"/>
        <v>0</v>
      </c>
      <c r="M55" s="181">
        <f t="shared" si="53"/>
        <v>0</v>
      </c>
      <c r="N55" s="180">
        <f t="shared" si="53"/>
        <v>0</v>
      </c>
      <c r="O55" s="181">
        <f t="shared" si="53"/>
        <v>0</v>
      </c>
      <c r="P55" s="138">
        <f t="shared" si="53"/>
        <v>0</v>
      </c>
      <c r="Q55" s="156"/>
      <c r="S55" s="385" t="str">
        <f t="shared" si="37"/>
        <v>2023017AllAll</v>
      </c>
    </row>
    <row r="56" spans="1:19" x14ac:dyDescent="0.25">
      <c r="A56" s="40" t="s">
        <v>91</v>
      </c>
      <c r="B56" s="27">
        <v>2023</v>
      </c>
      <c r="C56" s="27" t="s">
        <v>136</v>
      </c>
      <c r="D56" s="72" t="s">
        <v>92</v>
      </c>
      <c r="E56" s="72" t="s">
        <v>92</v>
      </c>
      <c r="F56" s="27" t="s">
        <v>93</v>
      </c>
      <c r="G56" s="138">
        <f t="shared" si="0"/>
        <v>0</v>
      </c>
      <c r="H56" s="138">
        <f t="shared" ref="H56:P56" si="54">H135+H192+H249+H306</f>
        <v>0</v>
      </c>
      <c r="I56" s="138">
        <f t="shared" si="54"/>
        <v>0</v>
      </c>
      <c r="J56" s="138">
        <f t="shared" si="54"/>
        <v>0</v>
      </c>
      <c r="K56" s="138">
        <f t="shared" si="46"/>
        <v>0</v>
      </c>
      <c r="L56" s="179">
        <f t="shared" si="54"/>
        <v>0</v>
      </c>
      <c r="M56" s="181">
        <f t="shared" si="54"/>
        <v>0</v>
      </c>
      <c r="N56" s="180">
        <f t="shared" si="54"/>
        <v>0</v>
      </c>
      <c r="O56" s="181">
        <f t="shared" si="54"/>
        <v>0</v>
      </c>
      <c r="P56" s="138">
        <f t="shared" si="54"/>
        <v>0</v>
      </c>
      <c r="Q56" s="156"/>
      <c r="S56" s="385" t="str">
        <f t="shared" si="37"/>
        <v>2023018AllAll</v>
      </c>
    </row>
    <row r="57" spans="1:19" x14ac:dyDescent="0.25">
      <c r="A57" s="40" t="s">
        <v>91</v>
      </c>
      <c r="B57" s="27">
        <v>2023</v>
      </c>
      <c r="C57" s="27" t="s">
        <v>137</v>
      </c>
      <c r="D57" s="72" t="s">
        <v>92</v>
      </c>
      <c r="E57" s="72" t="s">
        <v>92</v>
      </c>
      <c r="F57" s="27" t="s">
        <v>93</v>
      </c>
      <c r="G57" s="138">
        <f t="shared" si="0"/>
        <v>0</v>
      </c>
      <c r="H57" s="138">
        <f t="shared" ref="H57:P57" si="55">H136+H193+H250+H307</f>
        <v>0</v>
      </c>
      <c r="I57" s="138">
        <f t="shared" si="55"/>
        <v>0</v>
      </c>
      <c r="J57" s="138">
        <f t="shared" si="55"/>
        <v>0</v>
      </c>
      <c r="K57" s="138">
        <f t="shared" si="46"/>
        <v>0</v>
      </c>
      <c r="L57" s="179">
        <f t="shared" si="55"/>
        <v>0</v>
      </c>
      <c r="M57" s="181">
        <f t="shared" si="55"/>
        <v>0</v>
      </c>
      <c r="N57" s="180">
        <f t="shared" si="55"/>
        <v>0</v>
      </c>
      <c r="O57" s="181">
        <f t="shared" si="55"/>
        <v>0</v>
      </c>
      <c r="P57" s="138">
        <f t="shared" si="55"/>
        <v>0</v>
      </c>
      <c r="Q57" s="156"/>
      <c r="S57" s="385" t="str">
        <f t="shared" si="37"/>
        <v>2023019AllAll</v>
      </c>
    </row>
    <row r="58" spans="1:19" x14ac:dyDescent="0.25">
      <c r="A58" s="40" t="s">
        <v>91</v>
      </c>
      <c r="B58" s="27">
        <v>2023</v>
      </c>
      <c r="C58" s="27" t="s">
        <v>138</v>
      </c>
      <c r="D58" s="72" t="s">
        <v>92</v>
      </c>
      <c r="E58" s="72" t="s">
        <v>92</v>
      </c>
      <c r="F58" s="27" t="s">
        <v>93</v>
      </c>
      <c r="G58" s="138">
        <f t="shared" si="0"/>
        <v>0</v>
      </c>
      <c r="H58" s="138">
        <f t="shared" ref="H58:P58" si="56">H137+H194+H251+H308</f>
        <v>0</v>
      </c>
      <c r="I58" s="138">
        <f t="shared" si="56"/>
        <v>0</v>
      </c>
      <c r="J58" s="138">
        <f t="shared" si="56"/>
        <v>0</v>
      </c>
      <c r="K58" s="138">
        <f t="shared" si="46"/>
        <v>0</v>
      </c>
      <c r="L58" s="179">
        <f t="shared" si="56"/>
        <v>0</v>
      </c>
      <c r="M58" s="181">
        <f t="shared" si="56"/>
        <v>0</v>
      </c>
      <c r="N58" s="180">
        <f t="shared" si="56"/>
        <v>0</v>
      </c>
      <c r="O58" s="181">
        <f t="shared" si="56"/>
        <v>0</v>
      </c>
      <c r="P58" s="138">
        <f t="shared" si="56"/>
        <v>0</v>
      </c>
      <c r="Q58" s="156"/>
      <c r="S58" s="385" t="str">
        <f t="shared" si="37"/>
        <v>2023020AllAll</v>
      </c>
    </row>
    <row r="59" spans="1:19" x14ac:dyDescent="0.25">
      <c r="A59" s="40" t="s">
        <v>91</v>
      </c>
      <c r="B59" s="27">
        <v>2023</v>
      </c>
      <c r="C59" s="27" t="s">
        <v>139</v>
      </c>
      <c r="D59" s="72" t="s">
        <v>92</v>
      </c>
      <c r="E59" s="72" t="s">
        <v>92</v>
      </c>
      <c r="F59" s="27" t="s">
        <v>93</v>
      </c>
      <c r="G59" s="138">
        <f t="shared" si="0"/>
        <v>0</v>
      </c>
      <c r="H59" s="138">
        <f t="shared" ref="H59:P59" si="57">H138+H195+H252+H309</f>
        <v>0</v>
      </c>
      <c r="I59" s="138">
        <f t="shared" si="57"/>
        <v>0</v>
      </c>
      <c r="J59" s="138">
        <f t="shared" si="57"/>
        <v>0</v>
      </c>
      <c r="K59" s="138">
        <f t="shared" si="46"/>
        <v>0</v>
      </c>
      <c r="L59" s="179">
        <f t="shared" si="57"/>
        <v>0</v>
      </c>
      <c r="M59" s="181">
        <f t="shared" si="57"/>
        <v>0</v>
      </c>
      <c r="N59" s="180">
        <f t="shared" si="57"/>
        <v>0</v>
      </c>
      <c r="O59" s="181">
        <f t="shared" si="57"/>
        <v>0</v>
      </c>
      <c r="P59" s="138">
        <f t="shared" si="57"/>
        <v>0</v>
      </c>
      <c r="Q59" s="156"/>
      <c r="S59" s="385" t="str">
        <f t="shared" si="37"/>
        <v>2023021AllAll</v>
      </c>
    </row>
    <row r="60" spans="1:19" x14ac:dyDescent="0.25">
      <c r="A60" s="40" t="s">
        <v>91</v>
      </c>
      <c r="B60" s="27">
        <v>2023</v>
      </c>
      <c r="C60" s="27" t="s">
        <v>140</v>
      </c>
      <c r="D60" s="72" t="s">
        <v>92</v>
      </c>
      <c r="E60" s="72" t="s">
        <v>92</v>
      </c>
      <c r="F60" s="27" t="s">
        <v>93</v>
      </c>
      <c r="G60" s="138">
        <f t="shared" si="0"/>
        <v>0</v>
      </c>
      <c r="H60" s="138">
        <f t="shared" ref="H60:P60" si="58">H139+H196+H253+H310</f>
        <v>0</v>
      </c>
      <c r="I60" s="138">
        <f t="shared" si="58"/>
        <v>0</v>
      </c>
      <c r="J60" s="138">
        <f t="shared" si="58"/>
        <v>0</v>
      </c>
      <c r="K60" s="138">
        <f t="shared" si="46"/>
        <v>0</v>
      </c>
      <c r="L60" s="179">
        <f t="shared" si="58"/>
        <v>0</v>
      </c>
      <c r="M60" s="181">
        <f t="shared" si="58"/>
        <v>0</v>
      </c>
      <c r="N60" s="180">
        <f t="shared" si="58"/>
        <v>0</v>
      </c>
      <c r="O60" s="181">
        <f t="shared" si="58"/>
        <v>0</v>
      </c>
      <c r="P60" s="138">
        <f t="shared" si="58"/>
        <v>0</v>
      </c>
      <c r="Q60" s="156"/>
      <c r="S60" s="385" t="str">
        <f t="shared" si="37"/>
        <v>2023022AllAll</v>
      </c>
    </row>
    <row r="61" spans="1:19" x14ac:dyDescent="0.25">
      <c r="A61" s="40" t="s">
        <v>91</v>
      </c>
      <c r="B61" s="27">
        <v>2023</v>
      </c>
      <c r="C61" s="27" t="s">
        <v>141</v>
      </c>
      <c r="D61" s="72" t="s">
        <v>92</v>
      </c>
      <c r="E61" s="72" t="s">
        <v>92</v>
      </c>
      <c r="F61" s="27" t="s">
        <v>93</v>
      </c>
      <c r="G61" s="138">
        <f t="shared" si="0"/>
        <v>0</v>
      </c>
      <c r="H61" s="138">
        <f t="shared" ref="H61:P61" si="59">H140+H197+H254+H311</f>
        <v>0</v>
      </c>
      <c r="I61" s="138">
        <f t="shared" si="59"/>
        <v>0</v>
      </c>
      <c r="J61" s="138">
        <f t="shared" si="59"/>
        <v>0</v>
      </c>
      <c r="K61" s="138">
        <f t="shared" si="46"/>
        <v>0</v>
      </c>
      <c r="L61" s="179">
        <f t="shared" si="59"/>
        <v>0</v>
      </c>
      <c r="M61" s="181">
        <f t="shared" si="59"/>
        <v>0</v>
      </c>
      <c r="N61" s="180">
        <f t="shared" si="59"/>
        <v>0</v>
      </c>
      <c r="O61" s="181">
        <f t="shared" si="59"/>
        <v>0</v>
      </c>
      <c r="P61" s="138">
        <f t="shared" si="59"/>
        <v>0</v>
      </c>
      <c r="Q61" s="156"/>
      <c r="S61" s="385" t="str">
        <f t="shared" si="37"/>
        <v>2023023AllAll</v>
      </c>
    </row>
    <row r="62" spans="1:19" x14ac:dyDescent="0.25">
      <c r="A62" s="40" t="s">
        <v>91</v>
      </c>
      <c r="B62" s="27">
        <v>2023</v>
      </c>
      <c r="C62" s="27" t="s">
        <v>142</v>
      </c>
      <c r="D62" s="72" t="s">
        <v>92</v>
      </c>
      <c r="E62" s="72" t="s">
        <v>92</v>
      </c>
      <c r="F62" s="27" t="s">
        <v>93</v>
      </c>
      <c r="G62" s="138">
        <f t="shared" si="0"/>
        <v>0</v>
      </c>
      <c r="H62" s="138">
        <f t="shared" ref="H62:P62" si="60">H141+H198+H255+H312</f>
        <v>0</v>
      </c>
      <c r="I62" s="138">
        <f t="shared" si="60"/>
        <v>0</v>
      </c>
      <c r="J62" s="138">
        <f t="shared" si="60"/>
        <v>0</v>
      </c>
      <c r="K62" s="138">
        <f t="shared" si="46"/>
        <v>0</v>
      </c>
      <c r="L62" s="179">
        <f t="shared" si="60"/>
        <v>0</v>
      </c>
      <c r="M62" s="181">
        <f t="shared" si="60"/>
        <v>0</v>
      </c>
      <c r="N62" s="180">
        <f t="shared" si="60"/>
        <v>0</v>
      </c>
      <c r="O62" s="181">
        <f t="shared" si="60"/>
        <v>0</v>
      </c>
      <c r="P62" s="138">
        <f t="shared" si="60"/>
        <v>0</v>
      </c>
      <c r="Q62" s="156"/>
      <c r="S62" s="385" t="str">
        <f t="shared" si="37"/>
        <v>2023024AllAll</v>
      </c>
    </row>
    <row r="63" spans="1:19" x14ac:dyDescent="0.25">
      <c r="A63" s="40" t="s">
        <v>91</v>
      </c>
      <c r="B63" s="27">
        <v>2023</v>
      </c>
      <c r="C63" s="27" t="s">
        <v>143</v>
      </c>
      <c r="D63" s="72" t="s">
        <v>92</v>
      </c>
      <c r="E63" s="72" t="s">
        <v>92</v>
      </c>
      <c r="F63" s="27" t="s">
        <v>93</v>
      </c>
      <c r="G63" s="138">
        <f t="shared" si="0"/>
        <v>0</v>
      </c>
      <c r="H63" s="138">
        <f t="shared" ref="H63:P63" si="61">H142+H199+H256+H313</f>
        <v>0</v>
      </c>
      <c r="I63" s="138">
        <f t="shared" si="61"/>
        <v>0</v>
      </c>
      <c r="J63" s="138">
        <f>J142+J199+J256+J313</f>
        <v>0</v>
      </c>
      <c r="K63" s="138">
        <f t="shared" si="46"/>
        <v>0</v>
      </c>
      <c r="L63" s="179">
        <f t="shared" si="61"/>
        <v>0</v>
      </c>
      <c r="M63" s="181">
        <f t="shared" si="61"/>
        <v>0</v>
      </c>
      <c r="N63" s="180">
        <f t="shared" si="61"/>
        <v>0</v>
      </c>
      <c r="O63" s="181">
        <f t="shared" si="61"/>
        <v>0</v>
      </c>
      <c r="P63" s="138">
        <f t="shared" si="61"/>
        <v>0</v>
      </c>
      <c r="Q63" s="156"/>
      <c r="S63" s="385" t="str">
        <f t="shared" si="37"/>
        <v>2023025AllAll</v>
      </c>
    </row>
    <row r="64" spans="1:19" x14ac:dyDescent="0.25">
      <c r="A64" s="40" t="s">
        <v>91</v>
      </c>
      <c r="B64" s="27">
        <v>2023</v>
      </c>
      <c r="C64" s="27" t="s">
        <v>144</v>
      </c>
      <c r="D64" s="72" t="s">
        <v>92</v>
      </c>
      <c r="E64" s="72" t="s">
        <v>92</v>
      </c>
      <c r="F64" s="27" t="s">
        <v>93</v>
      </c>
      <c r="G64" s="138">
        <f t="shared" si="0"/>
        <v>0</v>
      </c>
      <c r="H64" s="138">
        <f t="shared" ref="H64:P64" si="62">H143+H200+H257+H314</f>
        <v>0</v>
      </c>
      <c r="I64" s="138">
        <f t="shared" si="62"/>
        <v>0</v>
      </c>
      <c r="J64" s="138">
        <f t="shared" si="62"/>
        <v>0</v>
      </c>
      <c r="K64" s="138">
        <f t="shared" si="46"/>
        <v>0</v>
      </c>
      <c r="L64" s="179">
        <f t="shared" si="62"/>
        <v>0</v>
      </c>
      <c r="M64" s="181">
        <f t="shared" si="62"/>
        <v>0</v>
      </c>
      <c r="N64" s="180">
        <f t="shared" si="62"/>
        <v>0</v>
      </c>
      <c r="O64" s="181">
        <f t="shared" si="62"/>
        <v>0</v>
      </c>
      <c r="P64" s="138">
        <f t="shared" si="62"/>
        <v>0</v>
      </c>
      <c r="Q64" s="156"/>
      <c r="S64" s="385" t="str">
        <f t="shared" si="37"/>
        <v>2023026AllAll</v>
      </c>
    </row>
    <row r="65" spans="1:19" x14ac:dyDescent="0.25">
      <c r="A65" s="40" t="s">
        <v>91</v>
      </c>
      <c r="B65" s="27">
        <v>2023</v>
      </c>
      <c r="C65" s="27" t="s">
        <v>145</v>
      </c>
      <c r="D65" s="72" t="s">
        <v>92</v>
      </c>
      <c r="E65" s="72" t="s">
        <v>92</v>
      </c>
      <c r="F65" s="27" t="s">
        <v>93</v>
      </c>
      <c r="G65" s="138">
        <f t="shared" si="0"/>
        <v>0</v>
      </c>
      <c r="H65" s="138">
        <f t="shared" ref="H65:P65" si="63">H144+H201+H258+H315</f>
        <v>0</v>
      </c>
      <c r="I65" s="138">
        <f t="shared" si="63"/>
        <v>0</v>
      </c>
      <c r="J65" s="138">
        <f t="shared" si="63"/>
        <v>0</v>
      </c>
      <c r="K65" s="138">
        <f t="shared" si="46"/>
        <v>0</v>
      </c>
      <c r="L65" s="179">
        <f t="shared" si="63"/>
        <v>0</v>
      </c>
      <c r="M65" s="181">
        <f t="shared" si="63"/>
        <v>0</v>
      </c>
      <c r="N65" s="180">
        <f t="shared" si="63"/>
        <v>0</v>
      </c>
      <c r="O65" s="181">
        <f t="shared" si="63"/>
        <v>0</v>
      </c>
      <c r="P65" s="138">
        <f t="shared" si="63"/>
        <v>0</v>
      </c>
      <c r="Q65" s="156"/>
      <c r="S65" s="385" t="str">
        <f t="shared" si="37"/>
        <v>2023027AllAll</v>
      </c>
    </row>
    <row r="66" spans="1:19" x14ac:dyDescent="0.25">
      <c r="A66" s="40" t="s">
        <v>91</v>
      </c>
      <c r="B66" s="27">
        <v>2023</v>
      </c>
      <c r="C66" s="27" t="s">
        <v>103</v>
      </c>
      <c r="D66" s="72" t="s">
        <v>92</v>
      </c>
      <c r="E66" s="72" t="s">
        <v>92</v>
      </c>
      <c r="F66" s="27" t="s">
        <v>93</v>
      </c>
      <c r="G66" s="138">
        <f t="shared" si="0"/>
        <v>0</v>
      </c>
      <c r="H66" s="138">
        <f t="shared" ref="H66:P66" si="64">H145+H202+H259+H316</f>
        <v>0</v>
      </c>
      <c r="I66" s="138">
        <f t="shared" si="64"/>
        <v>0</v>
      </c>
      <c r="J66" s="138">
        <f t="shared" si="64"/>
        <v>0</v>
      </c>
      <c r="K66" s="138">
        <f t="shared" si="46"/>
        <v>0</v>
      </c>
      <c r="L66" s="179">
        <f t="shared" si="64"/>
        <v>0</v>
      </c>
      <c r="M66" s="181">
        <f t="shared" si="64"/>
        <v>0</v>
      </c>
      <c r="N66" s="180">
        <f t="shared" si="64"/>
        <v>0</v>
      </c>
      <c r="O66" s="181">
        <f t="shared" si="64"/>
        <v>0</v>
      </c>
      <c r="P66" s="138">
        <f t="shared" si="64"/>
        <v>0</v>
      </c>
      <c r="Q66" s="156"/>
      <c r="S66" s="385" t="str">
        <f t="shared" si="37"/>
        <v>2023OtherAllAll</v>
      </c>
    </row>
    <row r="67" spans="1:19" s="388" customFormat="1" x14ac:dyDescent="0.25">
      <c r="A67" s="204" t="s">
        <v>91</v>
      </c>
      <c r="B67" s="137">
        <v>2023</v>
      </c>
      <c r="C67" s="137" t="s">
        <v>80</v>
      </c>
      <c r="D67" s="205" t="s">
        <v>92</v>
      </c>
      <c r="E67" s="205" t="s">
        <v>92</v>
      </c>
      <c r="F67" s="137" t="s">
        <v>93</v>
      </c>
      <c r="G67" s="206">
        <f t="shared" si="0"/>
        <v>0</v>
      </c>
      <c r="H67" s="206">
        <f t="shared" ref="H67:P67" si="65">SUM(H48:H66)</f>
        <v>0</v>
      </c>
      <c r="I67" s="206">
        <f t="shared" si="65"/>
        <v>0</v>
      </c>
      <c r="J67" s="206">
        <f t="shared" si="65"/>
        <v>0</v>
      </c>
      <c r="K67" s="206">
        <f t="shared" si="65"/>
        <v>0</v>
      </c>
      <c r="L67" s="211">
        <f t="shared" si="65"/>
        <v>0</v>
      </c>
      <c r="M67" s="212">
        <f t="shared" si="65"/>
        <v>0</v>
      </c>
      <c r="N67" s="213">
        <f t="shared" si="65"/>
        <v>0</v>
      </c>
      <c r="O67" s="212">
        <f t="shared" si="65"/>
        <v>0</v>
      </c>
      <c r="P67" s="206">
        <f t="shared" si="65"/>
        <v>0</v>
      </c>
      <c r="Q67" s="386"/>
      <c r="R67" s="387"/>
      <c r="S67" s="387" t="str">
        <f t="shared" si="37"/>
        <v>2023TotalAllAll</v>
      </c>
    </row>
    <row r="68" spans="1:19" x14ac:dyDescent="0.25">
      <c r="A68" s="65" t="s">
        <v>91</v>
      </c>
      <c r="B68" s="66">
        <v>2021</v>
      </c>
      <c r="C68" s="66" t="s">
        <v>80</v>
      </c>
      <c r="D68" s="98" t="s">
        <v>100</v>
      </c>
      <c r="E68" s="66" t="s">
        <v>92</v>
      </c>
      <c r="F68" s="66" t="s">
        <v>93</v>
      </c>
      <c r="G68" s="162">
        <f t="shared" ca="1" si="0"/>
        <v>0</v>
      </c>
      <c r="H68" s="162">
        <f t="shared" ref="H68:P79" ca="1" si="66">SUM(OFFSET(H$89,$R68,0,19))</f>
        <v>0</v>
      </c>
      <c r="I68" s="162">
        <f t="shared" ca="1" si="66"/>
        <v>0</v>
      </c>
      <c r="J68" s="162">
        <f t="shared" ca="1" si="66"/>
        <v>0</v>
      </c>
      <c r="K68" s="162">
        <f t="shared" ca="1" si="66"/>
        <v>0</v>
      </c>
      <c r="L68" s="175">
        <f t="shared" ca="1" si="66"/>
        <v>0</v>
      </c>
      <c r="M68" s="177">
        <f t="shared" ca="1" si="66"/>
        <v>0</v>
      </c>
      <c r="N68" s="176">
        <f t="shared" ca="1" si="66"/>
        <v>0</v>
      </c>
      <c r="O68" s="177">
        <f t="shared" ca="1" si="66"/>
        <v>0</v>
      </c>
      <c r="P68" s="162">
        <f t="shared" ca="1" si="66"/>
        <v>0</v>
      </c>
      <c r="Q68" s="156"/>
      <c r="R68" s="385">
        <v>0</v>
      </c>
      <c r="S68" s="385" t="str">
        <f t="shared" si="37"/>
        <v>2021TotalHMOAll</v>
      </c>
    </row>
    <row r="69" spans="1:19" x14ac:dyDescent="0.25">
      <c r="A69" s="40" t="s">
        <v>91</v>
      </c>
      <c r="B69" s="27">
        <v>2022</v>
      </c>
      <c r="C69" s="27" t="s">
        <v>80</v>
      </c>
      <c r="D69" s="29" t="s">
        <v>100</v>
      </c>
      <c r="E69" s="27" t="s">
        <v>92</v>
      </c>
      <c r="F69" s="27" t="s">
        <v>93</v>
      </c>
      <c r="G69" s="138">
        <f t="shared" ca="1" si="0"/>
        <v>0</v>
      </c>
      <c r="H69" s="164">
        <f t="shared" ca="1" si="66"/>
        <v>0</v>
      </c>
      <c r="I69" s="138">
        <f t="shared" ca="1" si="66"/>
        <v>0</v>
      </c>
      <c r="J69" s="182">
        <f t="shared" ca="1" si="66"/>
        <v>0</v>
      </c>
      <c r="K69" s="138">
        <f t="shared" ca="1" si="66"/>
        <v>0</v>
      </c>
      <c r="L69" s="179">
        <f t="shared" ca="1" si="66"/>
        <v>0</v>
      </c>
      <c r="M69" s="181">
        <f t="shared" ca="1" si="66"/>
        <v>0</v>
      </c>
      <c r="N69" s="180">
        <f t="shared" ca="1" si="66"/>
        <v>0</v>
      </c>
      <c r="O69" s="181">
        <f t="shared" ca="1" si="66"/>
        <v>0</v>
      </c>
      <c r="P69" s="138">
        <f t="shared" ca="1" si="66"/>
        <v>0</v>
      </c>
      <c r="Q69" s="156"/>
      <c r="R69" s="385">
        <v>19</v>
      </c>
      <c r="S69" s="385" t="str">
        <f t="shared" si="37"/>
        <v>2022TotalHMOAll</v>
      </c>
    </row>
    <row r="70" spans="1:19" x14ac:dyDescent="0.25">
      <c r="A70" s="40" t="s">
        <v>91</v>
      </c>
      <c r="B70" s="27">
        <v>2023</v>
      </c>
      <c r="C70" s="27" t="s">
        <v>80</v>
      </c>
      <c r="D70" s="29" t="s">
        <v>100</v>
      </c>
      <c r="E70" s="27" t="s">
        <v>92</v>
      </c>
      <c r="F70" s="27" t="s">
        <v>93</v>
      </c>
      <c r="G70" s="138">
        <f t="shared" ca="1" si="0"/>
        <v>0</v>
      </c>
      <c r="H70" s="138">
        <f t="shared" ca="1" si="66"/>
        <v>0</v>
      </c>
      <c r="I70" s="138">
        <f t="shared" ca="1" si="66"/>
        <v>0</v>
      </c>
      <c r="J70" s="138">
        <f t="shared" ca="1" si="66"/>
        <v>0</v>
      </c>
      <c r="K70" s="138">
        <f t="shared" ca="1" si="66"/>
        <v>0</v>
      </c>
      <c r="L70" s="179">
        <f t="shared" ca="1" si="66"/>
        <v>0</v>
      </c>
      <c r="M70" s="181">
        <f t="shared" ca="1" si="66"/>
        <v>0</v>
      </c>
      <c r="N70" s="180">
        <f t="shared" ca="1" si="66"/>
        <v>0</v>
      </c>
      <c r="O70" s="181">
        <f t="shared" ca="1" si="66"/>
        <v>0</v>
      </c>
      <c r="P70" s="138">
        <f t="shared" ca="1" si="66"/>
        <v>0</v>
      </c>
      <c r="Q70" s="156"/>
      <c r="R70" s="385">
        <v>38</v>
      </c>
      <c r="S70" s="385" t="str">
        <f t="shared" si="37"/>
        <v>2023TotalHMOAll</v>
      </c>
    </row>
    <row r="71" spans="1:19" x14ac:dyDescent="0.25">
      <c r="A71" s="40" t="s">
        <v>91</v>
      </c>
      <c r="B71" s="27">
        <v>2021</v>
      </c>
      <c r="C71" s="27" t="s">
        <v>80</v>
      </c>
      <c r="D71" s="29" t="s">
        <v>101</v>
      </c>
      <c r="E71" s="27" t="s">
        <v>92</v>
      </c>
      <c r="F71" s="27" t="s">
        <v>93</v>
      </c>
      <c r="G71" s="138">
        <f t="shared" ca="1" si="0"/>
        <v>0</v>
      </c>
      <c r="H71" s="138">
        <f t="shared" ca="1" si="66"/>
        <v>0</v>
      </c>
      <c r="I71" s="138">
        <f t="shared" ca="1" si="66"/>
        <v>0</v>
      </c>
      <c r="J71" s="138">
        <f t="shared" ca="1" si="66"/>
        <v>0</v>
      </c>
      <c r="K71" s="138">
        <f t="shared" ca="1" si="66"/>
        <v>0</v>
      </c>
      <c r="L71" s="179">
        <f t="shared" ca="1" si="66"/>
        <v>0</v>
      </c>
      <c r="M71" s="181">
        <f t="shared" ca="1" si="66"/>
        <v>0</v>
      </c>
      <c r="N71" s="180">
        <f t="shared" ca="1" si="66"/>
        <v>0</v>
      </c>
      <c r="O71" s="181">
        <f t="shared" ca="1" si="66"/>
        <v>0</v>
      </c>
      <c r="P71" s="138">
        <f t="shared" ca="1" si="66"/>
        <v>0</v>
      </c>
      <c r="Q71" s="156"/>
      <c r="R71" s="385">
        <v>57</v>
      </c>
      <c r="S71" s="385" t="str">
        <f t="shared" si="37"/>
        <v>2021TotalPPOAll</v>
      </c>
    </row>
    <row r="72" spans="1:19" x14ac:dyDescent="0.25">
      <c r="A72" s="40" t="s">
        <v>91</v>
      </c>
      <c r="B72" s="27">
        <v>2022</v>
      </c>
      <c r="C72" s="27" t="s">
        <v>80</v>
      </c>
      <c r="D72" s="29" t="s">
        <v>101</v>
      </c>
      <c r="E72" s="27" t="s">
        <v>92</v>
      </c>
      <c r="F72" s="27" t="s">
        <v>93</v>
      </c>
      <c r="G72" s="138">
        <f t="shared" ref="G72:G135" ca="1" si="67">SUM(H72:P72)</f>
        <v>0</v>
      </c>
      <c r="H72" s="138">
        <f t="shared" ca="1" si="66"/>
        <v>0</v>
      </c>
      <c r="I72" s="138">
        <f t="shared" ca="1" si="66"/>
        <v>0</v>
      </c>
      <c r="J72" s="138">
        <f t="shared" ca="1" si="66"/>
        <v>0</v>
      </c>
      <c r="K72" s="138">
        <f t="shared" ca="1" si="66"/>
        <v>0</v>
      </c>
      <c r="L72" s="179">
        <f t="shared" ca="1" si="66"/>
        <v>0</v>
      </c>
      <c r="M72" s="181">
        <f t="shared" ca="1" si="66"/>
        <v>0</v>
      </c>
      <c r="N72" s="180">
        <f t="shared" ca="1" si="66"/>
        <v>0</v>
      </c>
      <c r="O72" s="181">
        <f t="shared" ca="1" si="66"/>
        <v>0</v>
      </c>
      <c r="P72" s="138">
        <f t="shared" ca="1" si="66"/>
        <v>0</v>
      </c>
      <c r="Q72" s="156"/>
      <c r="R72" s="385">
        <v>76</v>
      </c>
      <c r="S72" s="385" t="str">
        <f t="shared" ref="S72:S88" si="68">B72&amp;C72&amp;D72&amp;E72</f>
        <v>2022TotalPPOAll</v>
      </c>
    </row>
    <row r="73" spans="1:19" x14ac:dyDescent="0.25">
      <c r="A73" s="40" t="s">
        <v>91</v>
      </c>
      <c r="B73" s="27">
        <v>2023</v>
      </c>
      <c r="C73" s="27" t="s">
        <v>80</v>
      </c>
      <c r="D73" s="29" t="s">
        <v>101</v>
      </c>
      <c r="E73" s="27" t="s">
        <v>92</v>
      </c>
      <c r="F73" s="27" t="s">
        <v>93</v>
      </c>
      <c r="G73" s="138">
        <f t="shared" ca="1" si="67"/>
        <v>0</v>
      </c>
      <c r="H73" s="138">
        <f t="shared" ca="1" si="66"/>
        <v>0</v>
      </c>
      <c r="I73" s="138">
        <f t="shared" ca="1" si="66"/>
        <v>0</v>
      </c>
      <c r="J73" s="138">
        <f t="shared" ca="1" si="66"/>
        <v>0</v>
      </c>
      <c r="K73" s="138">
        <f t="shared" ca="1" si="66"/>
        <v>0</v>
      </c>
      <c r="L73" s="179">
        <f t="shared" ca="1" si="66"/>
        <v>0</v>
      </c>
      <c r="M73" s="181">
        <f t="shared" ca="1" si="66"/>
        <v>0</v>
      </c>
      <c r="N73" s="180">
        <f t="shared" ca="1" si="66"/>
        <v>0</v>
      </c>
      <c r="O73" s="181">
        <f t="shared" ca="1" si="66"/>
        <v>0</v>
      </c>
      <c r="P73" s="138">
        <f t="shared" ca="1" si="66"/>
        <v>0</v>
      </c>
      <c r="Q73" s="156"/>
      <c r="R73" s="385">
        <v>95</v>
      </c>
      <c r="S73" s="385" t="str">
        <f t="shared" si="68"/>
        <v>2023TotalPPOAll</v>
      </c>
    </row>
    <row r="74" spans="1:19" x14ac:dyDescent="0.25">
      <c r="A74" s="40" t="s">
        <v>91</v>
      </c>
      <c r="B74" s="27">
        <v>2021</v>
      </c>
      <c r="C74" s="27" t="s">
        <v>80</v>
      </c>
      <c r="D74" s="29" t="s">
        <v>102</v>
      </c>
      <c r="E74" s="27" t="s">
        <v>92</v>
      </c>
      <c r="F74" s="27" t="s">
        <v>93</v>
      </c>
      <c r="G74" s="138">
        <f t="shared" ca="1" si="67"/>
        <v>0</v>
      </c>
      <c r="H74" s="138">
        <f t="shared" ca="1" si="66"/>
        <v>0</v>
      </c>
      <c r="I74" s="138">
        <f t="shared" ca="1" si="66"/>
        <v>0</v>
      </c>
      <c r="J74" s="138">
        <f t="shared" ca="1" si="66"/>
        <v>0</v>
      </c>
      <c r="K74" s="138">
        <f t="shared" ca="1" si="66"/>
        <v>0</v>
      </c>
      <c r="L74" s="179">
        <f t="shared" ca="1" si="66"/>
        <v>0</v>
      </c>
      <c r="M74" s="181">
        <f t="shared" ca="1" si="66"/>
        <v>0</v>
      </c>
      <c r="N74" s="180">
        <f t="shared" ca="1" si="66"/>
        <v>0</v>
      </c>
      <c r="O74" s="181">
        <f t="shared" ca="1" si="66"/>
        <v>0</v>
      </c>
      <c r="P74" s="138">
        <f t="shared" ca="1" si="66"/>
        <v>0</v>
      </c>
      <c r="Q74" s="156"/>
      <c r="R74" s="385">
        <v>114</v>
      </c>
      <c r="S74" s="385" t="str">
        <f t="shared" si="68"/>
        <v>2021TotalPOSAll</v>
      </c>
    </row>
    <row r="75" spans="1:19" x14ac:dyDescent="0.25">
      <c r="A75" s="40" t="s">
        <v>91</v>
      </c>
      <c r="B75" s="27">
        <v>2022</v>
      </c>
      <c r="C75" s="27" t="s">
        <v>80</v>
      </c>
      <c r="D75" s="29" t="s">
        <v>102</v>
      </c>
      <c r="E75" s="27" t="s">
        <v>92</v>
      </c>
      <c r="F75" s="27" t="s">
        <v>93</v>
      </c>
      <c r="G75" s="138">
        <f t="shared" ca="1" si="67"/>
        <v>0</v>
      </c>
      <c r="H75" s="138">
        <f t="shared" ca="1" si="66"/>
        <v>0</v>
      </c>
      <c r="I75" s="138">
        <f t="shared" ca="1" si="66"/>
        <v>0</v>
      </c>
      <c r="J75" s="138">
        <f t="shared" ca="1" si="66"/>
        <v>0</v>
      </c>
      <c r="K75" s="138">
        <f t="shared" ca="1" si="66"/>
        <v>0</v>
      </c>
      <c r="L75" s="179">
        <f t="shared" ca="1" si="66"/>
        <v>0</v>
      </c>
      <c r="M75" s="181">
        <f t="shared" ca="1" si="66"/>
        <v>0</v>
      </c>
      <c r="N75" s="180">
        <f t="shared" ca="1" si="66"/>
        <v>0</v>
      </c>
      <c r="O75" s="181">
        <f t="shared" ca="1" si="66"/>
        <v>0</v>
      </c>
      <c r="P75" s="138">
        <f t="shared" ca="1" si="66"/>
        <v>0</v>
      </c>
      <c r="Q75" s="156"/>
      <c r="R75" s="385">
        <v>133</v>
      </c>
      <c r="S75" s="385" t="str">
        <f t="shared" si="68"/>
        <v>2022TotalPOSAll</v>
      </c>
    </row>
    <row r="76" spans="1:19" x14ac:dyDescent="0.25">
      <c r="A76" s="40" t="s">
        <v>91</v>
      </c>
      <c r="B76" s="27">
        <v>2023</v>
      </c>
      <c r="C76" s="27" t="s">
        <v>80</v>
      </c>
      <c r="D76" s="29" t="s">
        <v>102</v>
      </c>
      <c r="E76" s="27" t="s">
        <v>92</v>
      </c>
      <c r="F76" s="27" t="s">
        <v>93</v>
      </c>
      <c r="G76" s="138">
        <f t="shared" ca="1" si="67"/>
        <v>0</v>
      </c>
      <c r="H76" s="138">
        <f t="shared" ca="1" si="66"/>
        <v>0</v>
      </c>
      <c r="I76" s="138">
        <f t="shared" ca="1" si="66"/>
        <v>0</v>
      </c>
      <c r="J76" s="138">
        <f t="shared" ca="1" si="66"/>
        <v>0</v>
      </c>
      <c r="K76" s="138">
        <f t="shared" ca="1" si="66"/>
        <v>0</v>
      </c>
      <c r="L76" s="179">
        <f t="shared" ca="1" si="66"/>
        <v>0</v>
      </c>
      <c r="M76" s="181">
        <f t="shared" ca="1" si="66"/>
        <v>0</v>
      </c>
      <c r="N76" s="180">
        <f t="shared" ca="1" si="66"/>
        <v>0</v>
      </c>
      <c r="O76" s="181">
        <f t="shared" ca="1" si="66"/>
        <v>0</v>
      </c>
      <c r="P76" s="138">
        <f t="shared" ca="1" si="66"/>
        <v>0</v>
      </c>
      <c r="Q76" s="156"/>
      <c r="R76" s="385">
        <v>152</v>
      </c>
      <c r="S76" s="385" t="str">
        <f t="shared" si="68"/>
        <v>2023TotalPOSAll</v>
      </c>
    </row>
    <row r="77" spans="1:19" x14ac:dyDescent="0.25">
      <c r="A77" s="40" t="s">
        <v>91</v>
      </c>
      <c r="B77" s="27">
        <v>2021</v>
      </c>
      <c r="C77" s="27" t="s">
        <v>80</v>
      </c>
      <c r="D77" s="29" t="s">
        <v>103</v>
      </c>
      <c r="E77" s="27" t="s">
        <v>92</v>
      </c>
      <c r="F77" s="27" t="s">
        <v>93</v>
      </c>
      <c r="G77" s="138">
        <f t="shared" ca="1" si="67"/>
        <v>0</v>
      </c>
      <c r="H77" s="138">
        <f t="shared" ca="1" si="66"/>
        <v>0</v>
      </c>
      <c r="I77" s="138">
        <f t="shared" ca="1" si="66"/>
        <v>0</v>
      </c>
      <c r="J77" s="138">
        <f t="shared" ca="1" si="66"/>
        <v>0</v>
      </c>
      <c r="K77" s="138">
        <f t="shared" ca="1" si="66"/>
        <v>0</v>
      </c>
      <c r="L77" s="179">
        <f t="shared" ca="1" si="66"/>
        <v>0</v>
      </c>
      <c r="M77" s="181">
        <f t="shared" ca="1" si="66"/>
        <v>0</v>
      </c>
      <c r="N77" s="180">
        <f t="shared" ca="1" si="66"/>
        <v>0</v>
      </c>
      <c r="O77" s="181">
        <f t="shared" ca="1" si="66"/>
        <v>0</v>
      </c>
      <c r="P77" s="138">
        <f t="shared" ca="1" si="66"/>
        <v>0</v>
      </c>
      <c r="Q77" s="156"/>
      <c r="R77" s="385">
        <v>171</v>
      </c>
      <c r="S77" s="385" t="str">
        <f t="shared" si="68"/>
        <v>2021TotalOtherAll</v>
      </c>
    </row>
    <row r="78" spans="1:19" x14ac:dyDescent="0.25">
      <c r="A78" s="40" t="s">
        <v>91</v>
      </c>
      <c r="B78" s="27">
        <v>2022</v>
      </c>
      <c r="C78" s="27" t="s">
        <v>80</v>
      </c>
      <c r="D78" s="29" t="s">
        <v>103</v>
      </c>
      <c r="E78" s="27" t="s">
        <v>92</v>
      </c>
      <c r="F78" s="27" t="s">
        <v>93</v>
      </c>
      <c r="G78" s="138">
        <f t="shared" ca="1" si="67"/>
        <v>0</v>
      </c>
      <c r="H78" s="138">
        <f t="shared" ca="1" si="66"/>
        <v>0</v>
      </c>
      <c r="I78" s="138">
        <f t="shared" ca="1" si="66"/>
        <v>0</v>
      </c>
      <c r="J78" s="138">
        <f t="shared" ca="1" si="66"/>
        <v>0</v>
      </c>
      <c r="K78" s="138">
        <f t="shared" ca="1" si="66"/>
        <v>0</v>
      </c>
      <c r="L78" s="179">
        <f t="shared" ca="1" si="66"/>
        <v>0</v>
      </c>
      <c r="M78" s="181">
        <f t="shared" ca="1" si="66"/>
        <v>0</v>
      </c>
      <c r="N78" s="180">
        <f t="shared" ca="1" si="66"/>
        <v>0</v>
      </c>
      <c r="O78" s="181">
        <f t="shared" ca="1" si="66"/>
        <v>0</v>
      </c>
      <c r="P78" s="138">
        <f t="shared" ca="1" si="66"/>
        <v>0</v>
      </c>
      <c r="Q78" s="156"/>
      <c r="R78" s="385">
        <v>190</v>
      </c>
      <c r="S78" s="385" t="str">
        <f t="shared" si="68"/>
        <v>2022TotalOtherAll</v>
      </c>
    </row>
    <row r="79" spans="1:19" x14ac:dyDescent="0.25">
      <c r="A79" s="83" t="s">
        <v>91</v>
      </c>
      <c r="B79" s="84">
        <v>2023</v>
      </c>
      <c r="C79" s="84" t="s">
        <v>80</v>
      </c>
      <c r="D79" s="96" t="s">
        <v>103</v>
      </c>
      <c r="E79" s="84" t="s">
        <v>92</v>
      </c>
      <c r="F79" s="84" t="s">
        <v>93</v>
      </c>
      <c r="G79" s="142">
        <f t="shared" ca="1" si="67"/>
        <v>0</v>
      </c>
      <c r="H79" s="142">
        <f t="shared" ca="1" si="66"/>
        <v>0</v>
      </c>
      <c r="I79" s="142">
        <f t="shared" ca="1" si="66"/>
        <v>0</v>
      </c>
      <c r="J79" s="142">
        <f t="shared" ca="1" si="66"/>
        <v>0</v>
      </c>
      <c r="K79" s="142">
        <f t="shared" ca="1" si="66"/>
        <v>0</v>
      </c>
      <c r="L79" s="183">
        <f t="shared" ca="1" si="66"/>
        <v>0</v>
      </c>
      <c r="M79" s="185">
        <f t="shared" ca="1" si="66"/>
        <v>0</v>
      </c>
      <c r="N79" s="184">
        <f t="shared" ca="1" si="66"/>
        <v>0</v>
      </c>
      <c r="O79" s="185">
        <f t="shared" ca="1" si="66"/>
        <v>0</v>
      </c>
      <c r="P79" s="142">
        <f t="shared" ca="1" si="66"/>
        <v>0</v>
      </c>
      <c r="Q79" s="156"/>
      <c r="R79" s="385">
        <v>209</v>
      </c>
      <c r="S79" s="385" t="str">
        <f t="shared" si="68"/>
        <v>2023TotalOtherAll</v>
      </c>
    </row>
    <row r="80" spans="1:19" x14ac:dyDescent="0.25">
      <c r="A80" s="65" t="s">
        <v>91</v>
      </c>
      <c r="B80" s="27">
        <v>2021</v>
      </c>
      <c r="C80" s="66" t="s">
        <v>80</v>
      </c>
      <c r="D80" s="66" t="s">
        <v>92</v>
      </c>
      <c r="E80" s="106" t="s">
        <v>104</v>
      </c>
      <c r="F80" s="66" t="s">
        <v>93</v>
      </c>
      <c r="G80" s="162">
        <f t="shared" si="67"/>
        <v>0</v>
      </c>
      <c r="H80" s="162">
        <f>'B3'!I107</f>
        <v>0</v>
      </c>
      <c r="I80" s="162">
        <f>'B3'!J107</f>
        <v>0</v>
      </c>
      <c r="J80" s="162">
        <f>'B3'!K107</f>
        <v>0</v>
      </c>
      <c r="K80" s="162">
        <f>'B3'!L107</f>
        <v>0</v>
      </c>
      <c r="L80" s="162">
        <f>'B3'!M107</f>
        <v>0</v>
      </c>
      <c r="M80" s="162">
        <f>'B3'!N107</f>
        <v>0</v>
      </c>
      <c r="N80" s="162">
        <f>'B3'!O107</f>
        <v>0</v>
      </c>
      <c r="O80" s="162">
        <f>'B3'!P107</f>
        <v>0</v>
      </c>
      <c r="P80" s="162">
        <f>'B3'!Q107</f>
        <v>0</v>
      </c>
      <c r="Q80" s="156"/>
      <c r="R80" s="385">
        <v>228</v>
      </c>
      <c r="S80" s="385" t="str">
        <f t="shared" si="68"/>
        <v>2021TotalAllHDHP</v>
      </c>
    </row>
    <row r="81" spans="1:19" x14ac:dyDescent="0.25">
      <c r="A81" s="40" t="s">
        <v>91</v>
      </c>
      <c r="B81" s="27">
        <v>2022</v>
      </c>
      <c r="C81" s="27" t="s">
        <v>80</v>
      </c>
      <c r="D81" s="27" t="s">
        <v>92</v>
      </c>
      <c r="E81" s="34" t="s">
        <v>104</v>
      </c>
      <c r="F81" s="27" t="s">
        <v>93</v>
      </c>
      <c r="G81" s="138">
        <f t="shared" si="67"/>
        <v>0</v>
      </c>
      <c r="H81" s="138">
        <f>'B3'!I108</f>
        <v>0</v>
      </c>
      <c r="I81" s="138">
        <f>'B3'!J108</f>
        <v>0</v>
      </c>
      <c r="J81" s="138">
        <f>'B3'!K108</f>
        <v>0</v>
      </c>
      <c r="K81" s="138">
        <f>'B3'!L108</f>
        <v>0</v>
      </c>
      <c r="L81" s="138">
        <f>'B3'!M108</f>
        <v>0</v>
      </c>
      <c r="M81" s="138">
        <f>'B3'!N108</f>
        <v>0</v>
      </c>
      <c r="N81" s="138">
        <f>'B3'!O108</f>
        <v>0</v>
      </c>
      <c r="O81" s="138">
        <f>'B3'!P108</f>
        <v>0</v>
      </c>
      <c r="P81" s="138">
        <f>'B3'!Q108</f>
        <v>0</v>
      </c>
      <c r="Q81" s="156"/>
      <c r="R81" s="385">
        <v>247</v>
      </c>
      <c r="S81" s="385" t="str">
        <f t="shared" si="68"/>
        <v>2022TotalAllHDHP</v>
      </c>
    </row>
    <row r="82" spans="1:19" x14ac:dyDescent="0.25">
      <c r="A82" s="40" t="s">
        <v>91</v>
      </c>
      <c r="B82" s="27">
        <v>2023</v>
      </c>
      <c r="C82" s="27" t="s">
        <v>80</v>
      </c>
      <c r="D82" s="27" t="s">
        <v>92</v>
      </c>
      <c r="E82" s="34" t="s">
        <v>104</v>
      </c>
      <c r="F82" s="27" t="s">
        <v>93</v>
      </c>
      <c r="G82" s="138">
        <f t="shared" si="67"/>
        <v>0</v>
      </c>
      <c r="H82" s="138">
        <f>'B3'!I109</f>
        <v>0</v>
      </c>
      <c r="I82" s="138">
        <f>'B3'!J109</f>
        <v>0</v>
      </c>
      <c r="J82" s="138">
        <f>'B3'!K109</f>
        <v>0</v>
      </c>
      <c r="K82" s="138">
        <f>'B3'!L109</f>
        <v>0</v>
      </c>
      <c r="L82" s="138">
        <f>'B3'!M109</f>
        <v>0</v>
      </c>
      <c r="M82" s="138">
        <f>'B3'!N109</f>
        <v>0</v>
      </c>
      <c r="N82" s="138">
        <f>'B3'!O109</f>
        <v>0</v>
      </c>
      <c r="O82" s="138">
        <f>'B3'!P109</f>
        <v>0</v>
      </c>
      <c r="P82" s="138">
        <f>'B3'!Q109</f>
        <v>0</v>
      </c>
      <c r="Q82" s="156"/>
      <c r="R82" s="385">
        <v>266</v>
      </c>
      <c r="S82" s="385" t="str">
        <f t="shared" si="68"/>
        <v>2023TotalAllHDHP</v>
      </c>
    </row>
    <row r="83" spans="1:19" x14ac:dyDescent="0.25">
      <c r="A83" s="40" t="s">
        <v>91</v>
      </c>
      <c r="B83" s="27">
        <v>2021</v>
      </c>
      <c r="C83" s="27" t="s">
        <v>80</v>
      </c>
      <c r="D83" s="27" t="s">
        <v>92</v>
      </c>
      <c r="E83" s="34" t="s">
        <v>105</v>
      </c>
      <c r="F83" s="27" t="s">
        <v>93</v>
      </c>
      <c r="G83" s="138">
        <f t="shared" si="67"/>
        <v>0</v>
      </c>
      <c r="H83" s="138">
        <f>'B3'!I110</f>
        <v>0</v>
      </c>
      <c r="I83" s="138">
        <f>'B3'!J110</f>
        <v>0</v>
      </c>
      <c r="J83" s="138">
        <f>'B3'!K110</f>
        <v>0</v>
      </c>
      <c r="K83" s="138">
        <f>'B3'!L110</f>
        <v>0</v>
      </c>
      <c r="L83" s="138">
        <f>'B3'!M110</f>
        <v>0</v>
      </c>
      <c r="M83" s="138">
        <f>'B3'!N110</f>
        <v>0</v>
      </c>
      <c r="N83" s="138">
        <f>'B3'!O110</f>
        <v>0</v>
      </c>
      <c r="O83" s="138">
        <f>'B3'!P110</f>
        <v>0</v>
      </c>
      <c r="P83" s="138">
        <f>'B3'!Q110</f>
        <v>0</v>
      </c>
      <c r="Q83" s="156"/>
      <c r="R83" s="385">
        <v>285</v>
      </c>
      <c r="S83" s="385" t="str">
        <f t="shared" si="68"/>
        <v>2021TotalAllTiered</v>
      </c>
    </row>
    <row r="84" spans="1:19" x14ac:dyDescent="0.25">
      <c r="A84" s="40" t="s">
        <v>91</v>
      </c>
      <c r="B84" s="27">
        <v>2022</v>
      </c>
      <c r="C84" s="27" t="s">
        <v>80</v>
      </c>
      <c r="D84" s="27" t="s">
        <v>92</v>
      </c>
      <c r="E84" s="34" t="s">
        <v>105</v>
      </c>
      <c r="F84" s="27" t="s">
        <v>93</v>
      </c>
      <c r="G84" s="138">
        <f t="shared" si="67"/>
        <v>0</v>
      </c>
      <c r="H84" s="138">
        <f>'B3'!I111</f>
        <v>0</v>
      </c>
      <c r="I84" s="138">
        <f>'B3'!J111</f>
        <v>0</v>
      </c>
      <c r="J84" s="138">
        <f>'B3'!K111</f>
        <v>0</v>
      </c>
      <c r="K84" s="138">
        <f>'B3'!L111</f>
        <v>0</v>
      </c>
      <c r="L84" s="138">
        <f>'B3'!M111</f>
        <v>0</v>
      </c>
      <c r="M84" s="138">
        <f>'B3'!N111</f>
        <v>0</v>
      </c>
      <c r="N84" s="138">
        <f>'B3'!O111</f>
        <v>0</v>
      </c>
      <c r="O84" s="138">
        <f>'B3'!P111</f>
        <v>0</v>
      </c>
      <c r="P84" s="138">
        <f>'B3'!Q111</f>
        <v>0</v>
      </c>
      <c r="Q84" s="156"/>
      <c r="R84" s="385">
        <v>304</v>
      </c>
      <c r="S84" s="385" t="str">
        <f t="shared" si="68"/>
        <v>2022TotalAllTiered</v>
      </c>
    </row>
    <row r="85" spans="1:19" x14ac:dyDescent="0.25">
      <c r="A85" s="40" t="s">
        <v>91</v>
      </c>
      <c r="B85" s="27">
        <v>2023</v>
      </c>
      <c r="C85" s="27" t="s">
        <v>80</v>
      </c>
      <c r="D85" s="27" t="s">
        <v>92</v>
      </c>
      <c r="E85" s="34" t="s">
        <v>105</v>
      </c>
      <c r="F85" s="27" t="s">
        <v>93</v>
      </c>
      <c r="G85" s="138">
        <f t="shared" si="67"/>
        <v>0</v>
      </c>
      <c r="H85" s="138">
        <f>'B3'!I112</f>
        <v>0</v>
      </c>
      <c r="I85" s="138">
        <f>'B3'!J112</f>
        <v>0</v>
      </c>
      <c r="J85" s="138">
        <f>'B3'!K112</f>
        <v>0</v>
      </c>
      <c r="K85" s="138">
        <f>'B3'!L112</f>
        <v>0</v>
      </c>
      <c r="L85" s="138">
        <f>'B3'!M112</f>
        <v>0</v>
      </c>
      <c r="M85" s="138">
        <f>'B3'!N112</f>
        <v>0</v>
      </c>
      <c r="N85" s="138">
        <f>'B3'!O112</f>
        <v>0</v>
      </c>
      <c r="O85" s="138">
        <f>'B3'!P112</f>
        <v>0</v>
      </c>
      <c r="P85" s="138">
        <f>'B3'!Q112</f>
        <v>0</v>
      </c>
      <c r="Q85" s="156"/>
      <c r="R85" s="385">
        <v>323</v>
      </c>
      <c r="S85" s="385" t="str">
        <f t="shared" si="68"/>
        <v>2023TotalAllTiered</v>
      </c>
    </row>
    <row r="86" spans="1:19" x14ac:dyDescent="0.25">
      <c r="A86" s="40" t="s">
        <v>91</v>
      </c>
      <c r="B86" s="27">
        <v>2021</v>
      </c>
      <c r="C86" s="27" t="s">
        <v>80</v>
      </c>
      <c r="D86" s="27" t="s">
        <v>92</v>
      </c>
      <c r="E86" s="34" t="s">
        <v>106</v>
      </c>
      <c r="F86" s="27" t="s">
        <v>93</v>
      </c>
      <c r="G86" s="138">
        <f t="shared" si="67"/>
        <v>0</v>
      </c>
      <c r="H86" s="138">
        <f>'B3'!I113</f>
        <v>0</v>
      </c>
      <c r="I86" s="138">
        <f>'B3'!J113</f>
        <v>0</v>
      </c>
      <c r="J86" s="138">
        <f>'B3'!K113</f>
        <v>0</v>
      </c>
      <c r="K86" s="138">
        <f>'B3'!L113</f>
        <v>0</v>
      </c>
      <c r="L86" s="138">
        <f>'B3'!M113</f>
        <v>0</v>
      </c>
      <c r="M86" s="138">
        <f>'B3'!N113</f>
        <v>0</v>
      </c>
      <c r="N86" s="138">
        <f>'B3'!O113</f>
        <v>0</v>
      </c>
      <c r="O86" s="138">
        <f>'B3'!P113</f>
        <v>0</v>
      </c>
      <c r="P86" s="138">
        <f>'B3'!Q113</f>
        <v>0</v>
      </c>
      <c r="Q86" s="156"/>
      <c r="R86" s="385">
        <v>342</v>
      </c>
      <c r="S86" s="385" t="str">
        <f t="shared" si="68"/>
        <v>2021TotalAllLimited</v>
      </c>
    </row>
    <row r="87" spans="1:19" x14ac:dyDescent="0.25">
      <c r="A87" s="40" t="s">
        <v>91</v>
      </c>
      <c r="B87" s="27">
        <v>2022</v>
      </c>
      <c r="C87" s="27" t="s">
        <v>80</v>
      </c>
      <c r="D87" s="27" t="s">
        <v>92</v>
      </c>
      <c r="E87" s="34" t="s">
        <v>106</v>
      </c>
      <c r="F87" s="27" t="s">
        <v>93</v>
      </c>
      <c r="G87" s="138">
        <f t="shared" si="67"/>
        <v>0</v>
      </c>
      <c r="H87" s="138">
        <f>'B3'!I114</f>
        <v>0</v>
      </c>
      <c r="I87" s="138">
        <f>'B3'!J114</f>
        <v>0</v>
      </c>
      <c r="J87" s="138">
        <f>'B3'!K114</f>
        <v>0</v>
      </c>
      <c r="K87" s="138">
        <f>'B3'!L114</f>
        <v>0</v>
      </c>
      <c r="L87" s="138">
        <f>'B3'!M114</f>
        <v>0</v>
      </c>
      <c r="M87" s="138">
        <f>'B3'!N114</f>
        <v>0</v>
      </c>
      <c r="N87" s="138">
        <f>'B3'!O114</f>
        <v>0</v>
      </c>
      <c r="O87" s="138">
        <f>'B3'!P114</f>
        <v>0</v>
      </c>
      <c r="P87" s="138">
        <f>'B3'!Q114</f>
        <v>0</v>
      </c>
      <c r="Q87" s="156"/>
      <c r="R87" s="385">
        <v>361</v>
      </c>
      <c r="S87" s="385" t="str">
        <f t="shared" si="68"/>
        <v>2022TotalAllLimited</v>
      </c>
    </row>
    <row r="88" spans="1:19" x14ac:dyDescent="0.25">
      <c r="A88" s="83" t="s">
        <v>91</v>
      </c>
      <c r="B88" s="84">
        <v>2023</v>
      </c>
      <c r="C88" s="84" t="s">
        <v>80</v>
      </c>
      <c r="D88" s="84" t="s">
        <v>92</v>
      </c>
      <c r="E88" s="108" t="s">
        <v>106</v>
      </c>
      <c r="F88" s="84" t="s">
        <v>93</v>
      </c>
      <c r="G88" s="142">
        <f t="shared" si="67"/>
        <v>0</v>
      </c>
      <c r="H88" s="142">
        <f>'B3'!I115</f>
        <v>0</v>
      </c>
      <c r="I88" s="142">
        <f>'B3'!J115</f>
        <v>0</v>
      </c>
      <c r="J88" s="142">
        <f>'B3'!K115</f>
        <v>0</v>
      </c>
      <c r="K88" s="142">
        <f>'B3'!L115</f>
        <v>0</v>
      </c>
      <c r="L88" s="142">
        <f>'B3'!M115</f>
        <v>0</v>
      </c>
      <c r="M88" s="142">
        <f>'B3'!N115</f>
        <v>0</v>
      </c>
      <c r="N88" s="142">
        <f>'B3'!O115</f>
        <v>0</v>
      </c>
      <c r="O88" s="142">
        <f>'B3'!P115</f>
        <v>0</v>
      </c>
      <c r="P88" s="142">
        <f>'B3'!Q115</f>
        <v>0</v>
      </c>
      <c r="Q88" s="156"/>
      <c r="R88" s="385">
        <v>380</v>
      </c>
      <c r="S88" s="385" t="str">
        <f t="shared" si="68"/>
        <v>2023TotalAllLimited</v>
      </c>
    </row>
    <row r="89" spans="1:19" x14ac:dyDescent="0.25">
      <c r="A89" s="40" t="s">
        <v>91</v>
      </c>
      <c r="B89" s="27">
        <v>2021</v>
      </c>
      <c r="C89" s="27" t="s">
        <v>128</v>
      </c>
      <c r="D89" s="29" t="s">
        <v>100</v>
      </c>
      <c r="E89" s="27" t="s">
        <v>92</v>
      </c>
      <c r="F89" s="30" t="s">
        <v>146</v>
      </c>
      <c r="G89" s="138">
        <f t="shared" si="67"/>
        <v>0</v>
      </c>
      <c r="H89" s="190"/>
      <c r="I89" s="190"/>
      <c r="J89" s="190"/>
      <c r="K89" s="190"/>
      <c r="M89" s="139"/>
      <c r="N89" s="214"/>
      <c r="O89" s="139"/>
      <c r="P89" s="187"/>
      <c r="Q89" s="156"/>
    </row>
    <row r="90" spans="1:19" x14ac:dyDescent="0.25">
      <c r="A90" s="40" t="s">
        <v>91</v>
      </c>
      <c r="B90" s="27">
        <v>2021</v>
      </c>
      <c r="C90" s="27" t="s">
        <v>129</v>
      </c>
      <c r="D90" s="29" t="s">
        <v>100</v>
      </c>
      <c r="E90" s="27" t="s">
        <v>92</v>
      </c>
      <c r="F90" s="30" t="s">
        <v>146</v>
      </c>
      <c r="G90" s="138">
        <f t="shared" si="67"/>
        <v>0</v>
      </c>
      <c r="H90" s="190"/>
      <c r="I90" s="190"/>
      <c r="J90" s="190"/>
      <c r="K90" s="190"/>
      <c r="M90" s="139"/>
      <c r="N90" s="214"/>
      <c r="O90" s="139"/>
      <c r="P90" s="190"/>
      <c r="Q90" s="156"/>
    </row>
    <row r="91" spans="1:19" x14ac:dyDescent="0.25">
      <c r="A91" s="40" t="s">
        <v>91</v>
      </c>
      <c r="B91" s="27">
        <v>2021</v>
      </c>
      <c r="C91" s="27" t="s">
        <v>130</v>
      </c>
      <c r="D91" s="29" t="s">
        <v>100</v>
      </c>
      <c r="E91" s="27" t="s">
        <v>92</v>
      </c>
      <c r="F91" s="30" t="s">
        <v>146</v>
      </c>
      <c r="G91" s="138">
        <f t="shared" si="67"/>
        <v>0</v>
      </c>
      <c r="H91" s="190"/>
      <c r="I91" s="190"/>
      <c r="J91" s="190"/>
      <c r="K91" s="190"/>
      <c r="M91" s="139"/>
      <c r="N91" s="214"/>
      <c r="O91" s="139"/>
      <c r="P91" s="190"/>
      <c r="Q91" s="156"/>
    </row>
    <row r="92" spans="1:19" x14ac:dyDescent="0.25">
      <c r="A92" s="40" t="s">
        <v>91</v>
      </c>
      <c r="B92" s="27">
        <v>2021</v>
      </c>
      <c r="C92" s="27" t="s">
        <v>131</v>
      </c>
      <c r="D92" s="29" t="s">
        <v>100</v>
      </c>
      <c r="E92" s="27" t="s">
        <v>92</v>
      </c>
      <c r="F92" s="30" t="s">
        <v>146</v>
      </c>
      <c r="G92" s="138">
        <f t="shared" si="67"/>
        <v>0</v>
      </c>
      <c r="H92" s="190"/>
      <c r="I92" s="190"/>
      <c r="J92" s="190"/>
      <c r="K92" s="190"/>
      <c r="M92" s="139"/>
      <c r="N92" s="214"/>
      <c r="O92" s="139"/>
      <c r="P92" s="190"/>
      <c r="Q92" s="156"/>
    </row>
    <row r="93" spans="1:19" x14ac:dyDescent="0.25">
      <c r="A93" s="40" t="s">
        <v>91</v>
      </c>
      <c r="B93" s="27">
        <v>2021</v>
      </c>
      <c r="C93" s="27" t="s">
        <v>132</v>
      </c>
      <c r="D93" s="29" t="s">
        <v>100</v>
      </c>
      <c r="E93" s="27" t="s">
        <v>92</v>
      </c>
      <c r="F93" s="30" t="s">
        <v>146</v>
      </c>
      <c r="G93" s="138">
        <f t="shared" si="67"/>
        <v>0</v>
      </c>
      <c r="H93" s="190"/>
      <c r="I93" s="190"/>
      <c r="J93" s="190"/>
      <c r="K93" s="190"/>
      <c r="M93" s="139"/>
      <c r="N93" s="214"/>
      <c r="O93" s="139"/>
      <c r="P93" s="190"/>
      <c r="Q93" s="156"/>
    </row>
    <row r="94" spans="1:19" x14ac:dyDescent="0.25">
      <c r="A94" s="40" t="s">
        <v>91</v>
      </c>
      <c r="B94" s="27">
        <v>2021</v>
      </c>
      <c r="C94" s="27" t="s">
        <v>133</v>
      </c>
      <c r="D94" s="29" t="s">
        <v>100</v>
      </c>
      <c r="E94" s="27" t="s">
        <v>92</v>
      </c>
      <c r="F94" s="30" t="s">
        <v>146</v>
      </c>
      <c r="G94" s="138">
        <f t="shared" si="67"/>
        <v>0</v>
      </c>
      <c r="H94" s="190"/>
      <c r="I94" s="190"/>
      <c r="J94" s="190"/>
      <c r="K94" s="190"/>
      <c r="M94" s="139"/>
      <c r="N94" s="214"/>
      <c r="O94" s="139"/>
      <c r="P94" s="190"/>
      <c r="Q94" s="156"/>
    </row>
    <row r="95" spans="1:19" x14ac:dyDescent="0.25">
      <c r="A95" s="40" t="s">
        <v>91</v>
      </c>
      <c r="B95" s="27">
        <v>2021</v>
      </c>
      <c r="C95" s="27" t="s">
        <v>134</v>
      </c>
      <c r="D95" s="29" t="s">
        <v>100</v>
      </c>
      <c r="E95" s="27" t="s">
        <v>92</v>
      </c>
      <c r="F95" s="30" t="s">
        <v>146</v>
      </c>
      <c r="G95" s="138">
        <f t="shared" si="67"/>
        <v>0</v>
      </c>
      <c r="H95" s="190"/>
      <c r="I95" s="190"/>
      <c r="J95" s="190"/>
      <c r="K95" s="190"/>
      <c r="M95" s="139"/>
      <c r="N95" s="214"/>
      <c r="O95" s="139"/>
      <c r="P95" s="190"/>
      <c r="Q95" s="156"/>
    </row>
    <row r="96" spans="1:19" x14ac:dyDescent="0.25">
      <c r="A96" s="40" t="s">
        <v>91</v>
      </c>
      <c r="B96" s="27">
        <v>2021</v>
      </c>
      <c r="C96" s="27" t="s">
        <v>135</v>
      </c>
      <c r="D96" s="29" t="s">
        <v>100</v>
      </c>
      <c r="E96" s="27" t="s">
        <v>92</v>
      </c>
      <c r="F96" s="30" t="s">
        <v>146</v>
      </c>
      <c r="G96" s="138">
        <f t="shared" si="67"/>
        <v>0</v>
      </c>
      <c r="H96" s="190"/>
      <c r="I96" s="190"/>
      <c r="J96" s="190"/>
      <c r="K96" s="190"/>
      <c r="M96" s="139"/>
      <c r="N96" s="214"/>
      <c r="O96" s="139"/>
      <c r="P96" s="190"/>
      <c r="Q96" s="156"/>
    </row>
    <row r="97" spans="1:17" x14ac:dyDescent="0.25">
      <c r="A97" s="40" t="s">
        <v>91</v>
      </c>
      <c r="B97" s="27">
        <v>2021</v>
      </c>
      <c r="C97" s="27" t="s">
        <v>136</v>
      </c>
      <c r="D97" s="29" t="s">
        <v>100</v>
      </c>
      <c r="E97" s="27" t="s">
        <v>92</v>
      </c>
      <c r="F97" s="30" t="s">
        <v>146</v>
      </c>
      <c r="G97" s="138">
        <f t="shared" si="67"/>
        <v>0</v>
      </c>
      <c r="H97" s="190"/>
      <c r="I97" s="190"/>
      <c r="J97" s="190"/>
      <c r="K97" s="190"/>
      <c r="M97" s="139"/>
      <c r="N97" s="214"/>
      <c r="O97" s="139"/>
      <c r="P97" s="190"/>
      <c r="Q97" s="156"/>
    </row>
    <row r="98" spans="1:17" x14ac:dyDescent="0.25">
      <c r="A98" s="40" t="s">
        <v>91</v>
      </c>
      <c r="B98" s="27">
        <v>2021</v>
      </c>
      <c r="C98" s="27" t="s">
        <v>137</v>
      </c>
      <c r="D98" s="29" t="s">
        <v>100</v>
      </c>
      <c r="E98" s="27" t="s">
        <v>92</v>
      </c>
      <c r="F98" s="30" t="s">
        <v>146</v>
      </c>
      <c r="G98" s="138">
        <f t="shared" si="67"/>
        <v>0</v>
      </c>
      <c r="H98" s="190"/>
      <c r="I98" s="190"/>
      <c r="J98" s="190"/>
      <c r="K98" s="190"/>
      <c r="M98" s="139"/>
      <c r="N98" s="214"/>
      <c r="O98" s="139"/>
      <c r="P98" s="190"/>
      <c r="Q98" s="156"/>
    </row>
    <row r="99" spans="1:17" x14ac:dyDescent="0.25">
      <c r="A99" s="40" t="s">
        <v>91</v>
      </c>
      <c r="B99" s="27">
        <v>2021</v>
      </c>
      <c r="C99" s="27" t="s">
        <v>138</v>
      </c>
      <c r="D99" s="29" t="s">
        <v>100</v>
      </c>
      <c r="E99" s="27" t="s">
        <v>92</v>
      </c>
      <c r="F99" s="30" t="s">
        <v>146</v>
      </c>
      <c r="G99" s="138">
        <f t="shared" si="67"/>
        <v>0</v>
      </c>
      <c r="H99" s="190"/>
      <c r="I99" s="190"/>
      <c r="J99" s="190"/>
      <c r="K99" s="190"/>
      <c r="M99" s="139"/>
      <c r="N99" s="214"/>
      <c r="O99" s="139"/>
      <c r="P99" s="190"/>
      <c r="Q99" s="156"/>
    </row>
    <row r="100" spans="1:17" x14ac:dyDescent="0.25">
      <c r="A100" s="40" t="s">
        <v>91</v>
      </c>
      <c r="B100" s="27">
        <v>2021</v>
      </c>
      <c r="C100" s="27" t="s">
        <v>139</v>
      </c>
      <c r="D100" s="29" t="s">
        <v>100</v>
      </c>
      <c r="E100" s="27" t="s">
        <v>92</v>
      </c>
      <c r="F100" s="30" t="s">
        <v>146</v>
      </c>
      <c r="G100" s="138">
        <f t="shared" si="67"/>
        <v>0</v>
      </c>
      <c r="H100" s="190"/>
      <c r="I100" s="190"/>
      <c r="J100" s="190"/>
      <c r="K100" s="190"/>
      <c r="M100" s="139"/>
      <c r="N100" s="214"/>
      <c r="O100" s="139"/>
      <c r="P100" s="190"/>
      <c r="Q100" s="156"/>
    </row>
    <row r="101" spans="1:17" x14ac:dyDescent="0.25">
      <c r="A101" s="40" t="s">
        <v>91</v>
      </c>
      <c r="B101" s="27">
        <v>2021</v>
      </c>
      <c r="C101" s="27" t="s">
        <v>140</v>
      </c>
      <c r="D101" s="29" t="s">
        <v>100</v>
      </c>
      <c r="E101" s="27" t="s">
        <v>92</v>
      </c>
      <c r="F101" s="30" t="s">
        <v>146</v>
      </c>
      <c r="G101" s="138">
        <f t="shared" si="67"/>
        <v>0</v>
      </c>
      <c r="H101" s="190"/>
      <c r="I101" s="190"/>
      <c r="J101" s="190"/>
      <c r="K101" s="190"/>
      <c r="M101" s="139"/>
      <c r="N101" s="214"/>
      <c r="O101" s="139"/>
      <c r="P101" s="190"/>
      <c r="Q101" s="156"/>
    </row>
    <row r="102" spans="1:17" x14ac:dyDescent="0.25">
      <c r="A102" s="40" t="s">
        <v>91</v>
      </c>
      <c r="B102" s="27">
        <v>2021</v>
      </c>
      <c r="C102" s="27" t="s">
        <v>141</v>
      </c>
      <c r="D102" s="29" t="s">
        <v>100</v>
      </c>
      <c r="E102" s="27" t="s">
        <v>92</v>
      </c>
      <c r="F102" s="30" t="s">
        <v>146</v>
      </c>
      <c r="G102" s="138">
        <f t="shared" si="67"/>
        <v>0</v>
      </c>
      <c r="H102" s="190"/>
      <c r="I102" s="190"/>
      <c r="J102" s="190"/>
      <c r="K102" s="190"/>
      <c r="M102" s="139"/>
      <c r="N102" s="214"/>
      <c r="O102" s="139"/>
      <c r="P102" s="190"/>
      <c r="Q102" s="156"/>
    </row>
    <row r="103" spans="1:17" x14ac:dyDescent="0.25">
      <c r="A103" s="40" t="s">
        <v>91</v>
      </c>
      <c r="B103" s="27">
        <v>2021</v>
      </c>
      <c r="C103" s="27" t="s">
        <v>142</v>
      </c>
      <c r="D103" s="29" t="s">
        <v>100</v>
      </c>
      <c r="E103" s="27" t="s">
        <v>92</v>
      </c>
      <c r="F103" s="30" t="s">
        <v>146</v>
      </c>
      <c r="G103" s="138">
        <f t="shared" si="67"/>
        <v>0</v>
      </c>
      <c r="H103" s="190"/>
      <c r="I103" s="190"/>
      <c r="J103" s="190"/>
      <c r="K103" s="190"/>
      <c r="M103" s="139"/>
      <c r="N103" s="214"/>
      <c r="O103" s="139"/>
      <c r="P103" s="190"/>
      <c r="Q103" s="156"/>
    </row>
    <row r="104" spans="1:17" x14ac:dyDescent="0.25">
      <c r="A104" s="40" t="s">
        <v>91</v>
      </c>
      <c r="B104" s="27">
        <v>2021</v>
      </c>
      <c r="C104" s="27" t="s">
        <v>143</v>
      </c>
      <c r="D104" s="29" t="s">
        <v>100</v>
      </c>
      <c r="E104" s="27" t="s">
        <v>92</v>
      </c>
      <c r="F104" s="30" t="s">
        <v>146</v>
      </c>
      <c r="G104" s="138">
        <f t="shared" si="67"/>
        <v>0</v>
      </c>
      <c r="H104" s="190"/>
      <c r="I104" s="190"/>
      <c r="J104" s="190"/>
      <c r="K104" s="190"/>
      <c r="M104" s="139"/>
      <c r="N104" s="214"/>
      <c r="O104" s="139"/>
      <c r="P104" s="190"/>
      <c r="Q104" s="156"/>
    </row>
    <row r="105" spans="1:17" x14ac:dyDescent="0.25">
      <c r="A105" s="40" t="s">
        <v>91</v>
      </c>
      <c r="B105" s="27">
        <v>2021</v>
      </c>
      <c r="C105" s="27" t="s">
        <v>144</v>
      </c>
      <c r="D105" s="29" t="s">
        <v>100</v>
      </c>
      <c r="E105" s="27" t="s">
        <v>92</v>
      </c>
      <c r="F105" s="30" t="s">
        <v>146</v>
      </c>
      <c r="G105" s="138">
        <f t="shared" si="67"/>
        <v>0</v>
      </c>
      <c r="H105" s="190"/>
      <c r="I105" s="190"/>
      <c r="J105" s="190"/>
      <c r="K105" s="190"/>
      <c r="M105" s="139"/>
      <c r="N105" s="214"/>
      <c r="O105" s="139"/>
      <c r="P105" s="190"/>
      <c r="Q105" s="156"/>
    </row>
    <row r="106" spans="1:17" x14ac:dyDescent="0.25">
      <c r="A106" s="40" t="s">
        <v>91</v>
      </c>
      <c r="B106" s="27">
        <v>2021</v>
      </c>
      <c r="C106" s="27" t="s">
        <v>145</v>
      </c>
      <c r="D106" s="29" t="s">
        <v>100</v>
      </c>
      <c r="E106" s="27" t="s">
        <v>92</v>
      </c>
      <c r="F106" s="30" t="s">
        <v>146</v>
      </c>
      <c r="G106" s="138">
        <f t="shared" si="67"/>
        <v>0</v>
      </c>
      <c r="H106" s="190"/>
      <c r="I106" s="190"/>
      <c r="J106" s="190"/>
      <c r="K106" s="190"/>
      <c r="M106" s="139"/>
      <c r="N106" s="214"/>
      <c r="O106" s="139"/>
      <c r="P106" s="190"/>
      <c r="Q106" s="156"/>
    </row>
    <row r="107" spans="1:17" x14ac:dyDescent="0.25">
      <c r="A107" s="40" t="s">
        <v>91</v>
      </c>
      <c r="B107" s="27">
        <v>2021</v>
      </c>
      <c r="C107" s="27" t="s">
        <v>103</v>
      </c>
      <c r="D107" s="29" t="s">
        <v>100</v>
      </c>
      <c r="E107" s="27" t="s">
        <v>92</v>
      </c>
      <c r="F107" s="30" t="s">
        <v>146</v>
      </c>
      <c r="G107" s="138">
        <f t="shared" si="67"/>
        <v>0</v>
      </c>
      <c r="H107" s="190"/>
      <c r="I107" s="190"/>
      <c r="J107" s="190"/>
      <c r="K107" s="190"/>
      <c r="M107" s="139"/>
      <c r="N107" s="214"/>
      <c r="O107" s="139"/>
      <c r="P107" s="190"/>
      <c r="Q107" s="156"/>
    </row>
    <row r="108" spans="1:17" x14ac:dyDescent="0.25">
      <c r="A108" s="65" t="s">
        <v>91</v>
      </c>
      <c r="B108" s="66">
        <v>2022</v>
      </c>
      <c r="C108" s="66" t="s">
        <v>128</v>
      </c>
      <c r="D108" s="98" t="s">
        <v>100</v>
      </c>
      <c r="E108" s="66" t="s">
        <v>92</v>
      </c>
      <c r="F108" s="99" t="s">
        <v>146</v>
      </c>
      <c r="G108" s="162">
        <f t="shared" si="67"/>
        <v>0</v>
      </c>
      <c r="H108" s="198"/>
      <c r="I108" s="187"/>
      <c r="J108" s="187"/>
      <c r="K108" s="187"/>
      <c r="L108" s="215"/>
      <c r="M108" s="197"/>
      <c r="N108" s="216"/>
      <c r="O108" s="197"/>
      <c r="P108" s="187"/>
      <c r="Q108" s="156"/>
    </row>
    <row r="109" spans="1:17" x14ac:dyDescent="0.25">
      <c r="A109" s="40" t="s">
        <v>91</v>
      </c>
      <c r="B109" s="27">
        <v>2022</v>
      </c>
      <c r="C109" s="27" t="s">
        <v>129</v>
      </c>
      <c r="D109" s="29" t="s">
        <v>100</v>
      </c>
      <c r="E109" s="27" t="s">
        <v>92</v>
      </c>
      <c r="F109" s="30" t="s">
        <v>146</v>
      </c>
      <c r="G109" s="138">
        <f t="shared" si="67"/>
        <v>0</v>
      </c>
      <c r="H109" s="199"/>
      <c r="I109" s="190"/>
      <c r="J109" s="190"/>
      <c r="K109" s="190"/>
      <c r="M109" s="139"/>
      <c r="N109" s="214"/>
      <c r="O109" s="139"/>
      <c r="P109" s="190"/>
      <c r="Q109" s="156"/>
    </row>
    <row r="110" spans="1:17" x14ac:dyDescent="0.25">
      <c r="A110" s="40" t="s">
        <v>91</v>
      </c>
      <c r="B110" s="27">
        <v>2022</v>
      </c>
      <c r="C110" s="27" t="s">
        <v>130</v>
      </c>
      <c r="D110" s="29" t="s">
        <v>100</v>
      </c>
      <c r="E110" s="27" t="s">
        <v>92</v>
      </c>
      <c r="F110" s="30" t="s">
        <v>146</v>
      </c>
      <c r="G110" s="138">
        <f t="shared" si="67"/>
        <v>0</v>
      </c>
      <c r="H110" s="199"/>
      <c r="I110" s="190"/>
      <c r="J110" s="190"/>
      <c r="K110" s="190"/>
      <c r="M110" s="139"/>
      <c r="N110" s="214"/>
      <c r="O110" s="139"/>
      <c r="P110" s="190"/>
      <c r="Q110" s="156"/>
    </row>
    <row r="111" spans="1:17" x14ac:dyDescent="0.25">
      <c r="A111" s="40" t="s">
        <v>91</v>
      </c>
      <c r="B111" s="27">
        <v>2022</v>
      </c>
      <c r="C111" s="27" t="s">
        <v>131</v>
      </c>
      <c r="D111" s="29" t="s">
        <v>100</v>
      </c>
      <c r="E111" s="27" t="s">
        <v>92</v>
      </c>
      <c r="F111" s="30" t="s">
        <v>146</v>
      </c>
      <c r="G111" s="138">
        <f t="shared" si="67"/>
        <v>0</v>
      </c>
      <c r="H111" s="199"/>
      <c r="I111" s="190"/>
      <c r="J111" s="190"/>
      <c r="K111" s="190"/>
      <c r="M111" s="139"/>
      <c r="N111" s="214"/>
      <c r="O111" s="139"/>
      <c r="P111" s="190"/>
      <c r="Q111" s="156"/>
    </row>
    <row r="112" spans="1:17" x14ac:dyDescent="0.25">
      <c r="A112" s="40" t="s">
        <v>91</v>
      </c>
      <c r="B112" s="27">
        <v>2022</v>
      </c>
      <c r="C112" s="27" t="s">
        <v>132</v>
      </c>
      <c r="D112" s="29" t="s">
        <v>100</v>
      </c>
      <c r="E112" s="27" t="s">
        <v>92</v>
      </c>
      <c r="F112" s="30" t="s">
        <v>146</v>
      </c>
      <c r="G112" s="138">
        <f t="shared" si="67"/>
        <v>0</v>
      </c>
      <c r="H112" s="199"/>
      <c r="I112" s="190"/>
      <c r="J112" s="190"/>
      <c r="K112" s="190"/>
      <c r="M112" s="139"/>
      <c r="N112" s="214"/>
      <c r="O112" s="139"/>
      <c r="P112" s="190"/>
      <c r="Q112" s="156"/>
    </row>
    <row r="113" spans="1:17" x14ac:dyDescent="0.25">
      <c r="A113" s="40" t="s">
        <v>91</v>
      </c>
      <c r="B113" s="27">
        <v>2022</v>
      </c>
      <c r="C113" s="27" t="s">
        <v>133</v>
      </c>
      <c r="D113" s="29" t="s">
        <v>100</v>
      </c>
      <c r="E113" s="27" t="s">
        <v>92</v>
      </c>
      <c r="F113" s="30" t="s">
        <v>146</v>
      </c>
      <c r="G113" s="138">
        <f t="shared" si="67"/>
        <v>0</v>
      </c>
      <c r="H113" s="199"/>
      <c r="I113" s="190"/>
      <c r="J113" s="190"/>
      <c r="K113" s="190"/>
      <c r="M113" s="139"/>
      <c r="N113" s="214"/>
      <c r="O113" s="139"/>
      <c r="P113" s="190"/>
      <c r="Q113" s="156"/>
    </row>
    <row r="114" spans="1:17" x14ac:dyDescent="0.25">
      <c r="A114" s="40" t="s">
        <v>91</v>
      </c>
      <c r="B114" s="27">
        <v>2022</v>
      </c>
      <c r="C114" s="27" t="s">
        <v>134</v>
      </c>
      <c r="D114" s="29" t="s">
        <v>100</v>
      </c>
      <c r="E114" s="27" t="s">
        <v>92</v>
      </c>
      <c r="F114" s="30" t="s">
        <v>146</v>
      </c>
      <c r="G114" s="138">
        <f t="shared" si="67"/>
        <v>0</v>
      </c>
      <c r="H114" s="199"/>
      <c r="I114" s="190"/>
      <c r="J114" s="190"/>
      <c r="K114" s="190"/>
      <c r="M114" s="139"/>
      <c r="N114" s="214"/>
      <c r="O114" s="139"/>
      <c r="P114" s="190"/>
      <c r="Q114" s="156"/>
    </row>
    <row r="115" spans="1:17" x14ac:dyDescent="0.25">
      <c r="A115" s="40" t="s">
        <v>91</v>
      </c>
      <c r="B115" s="27">
        <v>2022</v>
      </c>
      <c r="C115" s="27" t="s">
        <v>135</v>
      </c>
      <c r="D115" s="29" t="s">
        <v>100</v>
      </c>
      <c r="E115" s="27" t="s">
        <v>92</v>
      </c>
      <c r="F115" s="30" t="s">
        <v>146</v>
      </c>
      <c r="G115" s="138">
        <f t="shared" si="67"/>
        <v>0</v>
      </c>
      <c r="H115" s="199"/>
      <c r="I115" s="190"/>
      <c r="J115" s="190"/>
      <c r="K115" s="190"/>
      <c r="M115" s="139"/>
      <c r="N115" s="214"/>
      <c r="O115" s="139"/>
      <c r="P115" s="190"/>
      <c r="Q115" s="156"/>
    </row>
    <row r="116" spans="1:17" x14ac:dyDescent="0.25">
      <c r="A116" s="40" t="s">
        <v>91</v>
      </c>
      <c r="B116" s="27">
        <v>2022</v>
      </c>
      <c r="C116" s="27" t="s">
        <v>136</v>
      </c>
      <c r="D116" s="29" t="s">
        <v>100</v>
      </c>
      <c r="E116" s="27" t="s">
        <v>92</v>
      </c>
      <c r="F116" s="30" t="s">
        <v>146</v>
      </c>
      <c r="G116" s="138">
        <f t="shared" si="67"/>
        <v>0</v>
      </c>
      <c r="H116" s="199"/>
      <c r="I116" s="190"/>
      <c r="J116" s="190"/>
      <c r="K116" s="190"/>
      <c r="M116" s="139"/>
      <c r="N116" s="214"/>
      <c r="O116" s="139"/>
      <c r="P116" s="190"/>
      <c r="Q116" s="156"/>
    </row>
    <row r="117" spans="1:17" x14ac:dyDescent="0.25">
      <c r="A117" s="40" t="s">
        <v>91</v>
      </c>
      <c r="B117" s="27">
        <v>2022</v>
      </c>
      <c r="C117" s="27" t="s">
        <v>137</v>
      </c>
      <c r="D117" s="29" t="s">
        <v>100</v>
      </c>
      <c r="E117" s="27" t="s">
        <v>92</v>
      </c>
      <c r="F117" s="30" t="s">
        <v>146</v>
      </c>
      <c r="G117" s="138">
        <f t="shared" si="67"/>
        <v>0</v>
      </c>
      <c r="H117" s="199"/>
      <c r="I117" s="190"/>
      <c r="J117" s="190"/>
      <c r="K117" s="190"/>
      <c r="M117" s="139"/>
      <c r="N117" s="214"/>
      <c r="O117" s="139"/>
      <c r="P117" s="190"/>
      <c r="Q117" s="156"/>
    </row>
    <row r="118" spans="1:17" x14ac:dyDescent="0.25">
      <c r="A118" s="40" t="s">
        <v>91</v>
      </c>
      <c r="B118" s="27">
        <v>2022</v>
      </c>
      <c r="C118" s="27" t="s">
        <v>138</v>
      </c>
      <c r="D118" s="29" t="s">
        <v>100</v>
      </c>
      <c r="E118" s="27" t="s">
        <v>92</v>
      </c>
      <c r="F118" s="30" t="s">
        <v>146</v>
      </c>
      <c r="G118" s="138">
        <f t="shared" si="67"/>
        <v>0</v>
      </c>
      <c r="H118" s="199"/>
      <c r="I118" s="190"/>
      <c r="J118" s="190"/>
      <c r="K118" s="190"/>
      <c r="M118" s="139"/>
      <c r="N118" s="214"/>
      <c r="O118" s="139"/>
      <c r="P118" s="190"/>
      <c r="Q118" s="156"/>
    </row>
    <row r="119" spans="1:17" x14ac:dyDescent="0.25">
      <c r="A119" s="40" t="s">
        <v>91</v>
      </c>
      <c r="B119" s="27">
        <v>2022</v>
      </c>
      <c r="C119" s="27" t="s">
        <v>139</v>
      </c>
      <c r="D119" s="29" t="s">
        <v>100</v>
      </c>
      <c r="E119" s="27" t="s">
        <v>92</v>
      </c>
      <c r="F119" s="30" t="s">
        <v>146</v>
      </c>
      <c r="G119" s="138">
        <f t="shared" si="67"/>
        <v>0</v>
      </c>
      <c r="H119" s="199"/>
      <c r="I119" s="190"/>
      <c r="J119" s="190"/>
      <c r="K119" s="190"/>
      <c r="M119" s="139"/>
      <c r="N119" s="214"/>
      <c r="O119" s="139"/>
      <c r="P119" s="190"/>
      <c r="Q119" s="156"/>
    </row>
    <row r="120" spans="1:17" x14ac:dyDescent="0.25">
      <c r="A120" s="40" t="s">
        <v>91</v>
      </c>
      <c r="B120" s="27">
        <v>2022</v>
      </c>
      <c r="C120" s="27" t="s">
        <v>140</v>
      </c>
      <c r="D120" s="29" t="s">
        <v>100</v>
      </c>
      <c r="E120" s="27" t="s">
        <v>92</v>
      </c>
      <c r="F120" s="30" t="s">
        <v>146</v>
      </c>
      <c r="G120" s="138">
        <f t="shared" si="67"/>
        <v>0</v>
      </c>
      <c r="H120" s="199"/>
      <c r="I120" s="190"/>
      <c r="J120" s="190"/>
      <c r="K120" s="190"/>
      <c r="M120" s="139"/>
      <c r="N120" s="214"/>
      <c r="O120" s="139"/>
      <c r="P120" s="190"/>
      <c r="Q120" s="156"/>
    </row>
    <row r="121" spans="1:17" x14ac:dyDescent="0.25">
      <c r="A121" s="40" t="s">
        <v>91</v>
      </c>
      <c r="B121" s="27">
        <v>2022</v>
      </c>
      <c r="C121" s="27" t="s">
        <v>141</v>
      </c>
      <c r="D121" s="29" t="s">
        <v>100</v>
      </c>
      <c r="E121" s="27" t="s">
        <v>92</v>
      </c>
      <c r="F121" s="30" t="s">
        <v>146</v>
      </c>
      <c r="G121" s="138">
        <f t="shared" si="67"/>
        <v>0</v>
      </c>
      <c r="H121" s="199"/>
      <c r="I121" s="190"/>
      <c r="J121" s="190"/>
      <c r="K121" s="190"/>
      <c r="M121" s="139"/>
      <c r="N121" s="214"/>
      <c r="O121" s="139"/>
      <c r="P121" s="190"/>
      <c r="Q121" s="156"/>
    </row>
    <row r="122" spans="1:17" x14ac:dyDescent="0.25">
      <c r="A122" s="40" t="s">
        <v>91</v>
      </c>
      <c r="B122" s="27">
        <v>2022</v>
      </c>
      <c r="C122" s="27" t="s">
        <v>142</v>
      </c>
      <c r="D122" s="29" t="s">
        <v>100</v>
      </c>
      <c r="E122" s="27" t="s">
        <v>92</v>
      </c>
      <c r="F122" s="30" t="s">
        <v>146</v>
      </c>
      <c r="G122" s="138">
        <f t="shared" si="67"/>
        <v>0</v>
      </c>
      <c r="H122" s="199"/>
      <c r="I122" s="190"/>
      <c r="J122" s="190"/>
      <c r="K122" s="190"/>
      <c r="M122" s="139"/>
      <c r="N122" s="214"/>
      <c r="O122" s="139"/>
      <c r="P122" s="190"/>
      <c r="Q122" s="156"/>
    </row>
    <row r="123" spans="1:17" x14ac:dyDescent="0.25">
      <c r="A123" s="40" t="s">
        <v>91</v>
      </c>
      <c r="B123" s="27">
        <v>2022</v>
      </c>
      <c r="C123" s="27" t="s">
        <v>143</v>
      </c>
      <c r="D123" s="29" t="s">
        <v>100</v>
      </c>
      <c r="E123" s="27" t="s">
        <v>92</v>
      </c>
      <c r="F123" s="30" t="s">
        <v>146</v>
      </c>
      <c r="G123" s="138">
        <f t="shared" si="67"/>
        <v>0</v>
      </c>
      <c r="H123" s="199"/>
      <c r="I123" s="190"/>
      <c r="J123" s="190"/>
      <c r="K123" s="190"/>
      <c r="M123" s="139"/>
      <c r="N123" s="214"/>
      <c r="O123" s="139"/>
      <c r="P123" s="190"/>
      <c r="Q123" s="156"/>
    </row>
    <row r="124" spans="1:17" x14ac:dyDescent="0.25">
      <c r="A124" s="40" t="s">
        <v>91</v>
      </c>
      <c r="B124" s="27">
        <v>2022</v>
      </c>
      <c r="C124" s="27" t="s">
        <v>144</v>
      </c>
      <c r="D124" s="29" t="s">
        <v>100</v>
      </c>
      <c r="E124" s="27" t="s">
        <v>92</v>
      </c>
      <c r="F124" s="30" t="s">
        <v>146</v>
      </c>
      <c r="G124" s="138">
        <f t="shared" si="67"/>
        <v>0</v>
      </c>
      <c r="H124" s="199"/>
      <c r="I124" s="190"/>
      <c r="J124" s="190"/>
      <c r="K124" s="190"/>
      <c r="M124" s="139"/>
      <c r="N124" s="214"/>
      <c r="O124" s="139"/>
      <c r="P124" s="190"/>
      <c r="Q124" s="156"/>
    </row>
    <row r="125" spans="1:17" x14ac:dyDescent="0.25">
      <c r="A125" s="40" t="s">
        <v>91</v>
      </c>
      <c r="B125" s="27">
        <v>2022</v>
      </c>
      <c r="C125" s="27" t="s">
        <v>145</v>
      </c>
      <c r="D125" s="29" t="s">
        <v>100</v>
      </c>
      <c r="E125" s="27" t="s">
        <v>92</v>
      </c>
      <c r="F125" s="30" t="s">
        <v>146</v>
      </c>
      <c r="G125" s="138">
        <f t="shared" si="67"/>
        <v>0</v>
      </c>
      <c r="H125" s="199"/>
      <c r="I125" s="190"/>
      <c r="J125" s="190"/>
      <c r="K125" s="190"/>
      <c r="M125" s="139"/>
      <c r="N125" s="214"/>
      <c r="O125" s="139"/>
      <c r="P125" s="190"/>
      <c r="Q125" s="156"/>
    </row>
    <row r="126" spans="1:17" x14ac:dyDescent="0.25">
      <c r="A126" s="40" t="s">
        <v>91</v>
      </c>
      <c r="B126" s="27">
        <v>2022</v>
      </c>
      <c r="C126" s="27" t="s">
        <v>103</v>
      </c>
      <c r="D126" s="29" t="s">
        <v>100</v>
      </c>
      <c r="E126" s="27" t="s">
        <v>92</v>
      </c>
      <c r="F126" s="30" t="s">
        <v>146</v>
      </c>
      <c r="G126" s="138">
        <f t="shared" si="67"/>
        <v>0</v>
      </c>
      <c r="H126" s="199"/>
      <c r="I126" s="190"/>
      <c r="J126" s="190"/>
      <c r="K126" s="190"/>
      <c r="M126" s="139"/>
      <c r="N126" s="214"/>
      <c r="O126" s="139"/>
      <c r="P126" s="190"/>
      <c r="Q126" s="156"/>
    </row>
    <row r="127" spans="1:17" x14ac:dyDescent="0.25">
      <c r="A127" s="65" t="s">
        <v>91</v>
      </c>
      <c r="B127" s="66">
        <v>2023</v>
      </c>
      <c r="C127" s="66" t="s">
        <v>128</v>
      </c>
      <c r="D127" s="98" t="s">
        <v>100</v>
      </c>
      <c r="E127" s="66" t="s">
        <v>92</v>
      </c>
      <c r="F127" s="99" t="s">
        <v>146</v>
      </c>
      <c r="G127" s="162">
        <f t="shared" si="67"/>
        <v>0</v>
      </c>
      <c r="H127" s="198"/>
      <c r="I127" s="187"/>
      <c r="J127" s="187"/>
      <c r="K127" s="187"/>
      <c r="L127" s="215"/>
      <c r="M127" s="197"/>
      <c r="N127" s="216"/>
      <c r="O127" s="197"/>
      <c r="P127" s="187"/>
      <c r="Q127" s="156"/>
    </row>
    <row r="128" spans="1:17" x14ac:dyDescent="0.25">
      <c r="A128" s="40" t="s">
        <v>91</v>
      </c>
      <c r="B128" s="27">
        <v>2023</v>
      </c>
      <c r="C128" s="27" t="s">
        <v>129</v>
      </c>
      <c r="D128" s="29" t="s">
        <v>100</v>
      </c>
      <c r="E128" s="27" t="s">
        <v>92</v>
      </c>
      <c r="F128" s="30" t="s">
        <v>146</v>
      </c>
      <c r="G128" s="138">
        <f t="shared" si="67"/>
        <v>0</v>
      </c>
      <c r="H128" s="199"/>
      <c r="I128" s="190"/>
      <c r="J128" s="190"/>
      <c r="K128" s="190"/>
      <c r="M128" s="139"/>
      <c r="N128" s="214"/>
      <c r="O128" s="139"/>
      <c r="P128" s="190"/>
      <c r="Q128" s="156"/>
    </row>
    <row r="129" spans="1:17" x14ac:dyDescent="0.25">
      <c r="A129" s="40" t="s">
        <v>91</v>
      </c>
      <c r="B129" s="27">
        <v>2023</v>
      </c>
      <c r="C129" s="27" t="s">
        <v>130</v>
      </c>
      <c r="D129" s="29" t="s">
        <v>100</v>
      </c>
      <c r="E129" s="27" t="s">
        <v>92</v>
      </c>
      <c r="F129" s="30" t="s">
        <v>146</v>
      </c>
      <c r="G129" s="138">
        <f t="shared" si="67"/>
        <v>0</v>
      </c>
      <c r="H129" s="199"/>
      <c r="I129" s="190"/>
      <c r="J129" s="190"/>
      <c r="K129" s="190"/>
      <c r="M129" s="139"/>
      <c r="N129" s="214"/>
      <c r="O129" s="139"/>
      <c r="P129" s="190"/>
      <c r="Q129" s="156"/>
    </row>
    <row r="130" spans="1:17" x14ac:dyDescent="0.25">
      <c r="A130" s="40" t="s">
        <v>91</v>
      </c>
      <c r="B130" s="27">
        <v>2023</v>
      </c>
      <c r="C130" s="27" t="s">
        <v>131</v>
      </c>
      <c r="D130" s="29" t="s">
        <v>100</v>
      </c>
      <c r="E130" s="27" t="s">
        <v>92</v>
      </c>
      <c r="F130" s="30" t="s">
        <v>146</v>
      </c>
      <c r="G130" s="138">
        <f t="shared" si="67"/>
        <v>0</v>
      </c>
      <c r="H130" s="199"/>
      <c r="I130" s="190"/>
      <c r="J130" s="190"/>
      <c r="K130" s="190"/>
      <c r="M130" s="139"/>
      <c r="N130" s="214"/>
      <c r="O130" s="139"/>
      <c r="P130" s="190"/>
      <c r="Q130" s="156"/>
    </row>
    <row r="131" spans="1:17" x14ac:dyDescent="0.25">
      <c r="A131" s="40" t="s">
        <v>91</v>
      </c>
      <c r="B131" s="27">
        <v>2023</v>
      </c>
      <c r="C131" s="27" t="s">
        <v>132</v>
      </c>
      <c r="D131" s="29" t="s">
        <v>100</v>
      </c>
      <c r="E131" s="27" t="s">
        <v>92</v>
      </c>
      <c r="F131" s="30" t="s">
        <v>146</v>
      </c>
      <c r="G131" s="138">
        <f t="shared" si="67"/>
        <v>0</v>
      </c>
      <c r="H131" s="199"/>
      <c r="I131" s="190"/>
      <c r="J131" s="190"/>
      <c r="K131" s="190"/>
      <c r="M131" s="139"/>
      <c r="N131" s="214"/>
      <c r="O131" s="139"/>
      <c r="P131" s="190"/>
      <c r="Q131" s="156"/>
    </row>
    <row r="132" spans="1:17" x14ac:dyDescent="0.25">
      <c r="A132" s="40" t="s">
        <v>91</v>
      </c>
      <c r="B132" s="27">
        <v>2023</v>
      </c>
      <c r="C132" s="27" t="s">
        <v>133</v>
      </c>
      <c r="D132" s="29" t="s">
        <v>100</v>
      </c>
      <c r="E132" s="27" t="s">
        <v>92</v>
      </c>
      <c r="F132" s="30" t="s">
        <v>146</v>
      </c>
      <c r="G132" s="138">
        <f t="shared" si="67"/>
        <v>0</v>
      </c>
      <c r="H132" s="199"/>
      <c r="I132" s="190"/>
      <c r="J132" s="190"/>
      <c r="K132" s="190"/>
      <c r="M132" s="139"/>
      <c r="N132" s="214"/>
      <c r="O132" s="139"/>
      <c r="P132" s="190"/>
      <c r="Q132" s="156"/>
    </row>
    <row r="133" spans="1:17" x14ac:dyDescent="0.25">
      <c r="A133" s="40" t="s">
        <v>91</v>
      </c>
      <c r="B133" s="27">
        <v>2023</v>
      </c>
      <c r="C133" s="27" t="s">
        <v>134</v>
      </c>
      <c r="D133" s="29" t="s">
        <v>100</v>
      </c>
      <c r="E133" s="27" t="s">
        <v>92</v>
      </c>
      <c r="F133" s="30" t="s">
        <v>146</v>
      </c>
      <c r="G133" s="138">
        <f t="shared" si="67"/>
        <v>0</v>
      </c>
      <c r="H133" s="199"/>
      <c r="I133" s="190"/>
      <c r="J133" s="190"/>
      <c r="K133" s="190"/>
      <c r="M133" s="139"/>
      <c r="N133" s="214"/>
      <c r="O133" s="139"/>
      <c r="P133" s="190"/>
      <c r="Q133" s="156"/>
    </row>
    <row r="134" spans="1:17" x14ac:dyDescent="0.25">
      <c r="A134" s="40" t="s">
        <v>91</v>
      </c>
      <c r="B134" s="27">
        <v>2023</v>
      </c>
      <c r="C134" s="27" t="s">
        <v>135</v>
      </c>
      <c r="D134" s="29" t="s">
        <v>100</v>
      </c>
      <c r="E134" s="27" t="s">
        <v>92</v>
      </c>
      <c r="F134" s="30" t="s">
        <v>146</v>
      </c>
      <c r="G134" s="138">
        <f t="shared" si="67"/>
        <v>0</v>
      </c>
      <c r="H134" s="199"/>
      <c r="I134" s="190"/>
      <c r="J134" s="190"/>
      <c r="K134" s="190"/>
      <c r="M134" s="139"/>
      <c r="N134" s="214"/>
      <c r="O134" s="139"/>
      <c r="P134" s="190"/>
      <c r="Q134" s="156"/>
    </row>
    <row r="135" spans="1:17" x14ac:dyDescent="0.25">
      <c r="A135" s="40" t="s">
        <v>91</v>
      </c>
      <c r="B135" s="27">
        <v>2023</v>
      </c>
      <c r="C135" s="27" t="s">
        <v>136</v>
      </c>
      <c r="D135" s="29" t="s">
        <v>100</v>
      </c>
      <c r="E135" s="27" t="s">
        <v>92</v>
      </c>
      <c r="F135" s="30" t="s">
        <v>146</v>
      </c>
      <c r="G135" s="138">
        <f t="shared" si="67"/>
        <v>0</v>
      </c>
      <c r="H135" s="199"/>
      <c r="I135" s="190"/>
      <c r="J135" s="190"/>
      <c r="K135" s="190"/>
      <c r="M135" s="139"/>
      <c r="N135" s="214"/>
      <c r="O135" s="139"/>
      <c r="P135" s="190"/>
      <c r="Q135" s="156"/>
    </row>
    <row r="136" spans="1:17" x14ac:dyDescent="0.25">
      <c r="A136" s="40" t="s">
        <v>91</v>
      </c>
      <c r="B136" s="27">
        <v>2023</v>
      </c>
      <c r="C136" s="27" t="s">
        <v>137</v>
      </c>
      <c r="D136" s="29" t="s">
        <v>100</v>
      </c>
      <c r="E136" s="27" t="s">
        <v>92</v>
      </c>
      <c r="F136" s="30" t="s">
        <v>146</v>
      </c>
      <c r="G136" s="138">
        <f t="shared" ref="G136:G199" si="69">SUM(H136:P136)</f>
        <v>0</v>
      </c>
      <c r="H136" s="199"/>
      <c r="I136" s="190"/>
      <c r="J136" s="190"/>
      <c r="K136" s="190"/>
      <c r="M136" s="139"/>
      <c r="N136" s="214"/>
      <c r="O136" s="139"/>
      <c r="P136" s="190"/>
      <c r="Q136" s="156"/>
    </row>
    <row r="137" spans="1:17" x14ac:dyDescent="0.25">
      <c r="A137" s="40" t="s">
        <v>91</v>
      </c>
      <c r="B137" s="27">
        <v>2023</v>
      </c>
      <c r="C137" s="27" t="s">
        <v>138</v>
      </c>
      <c r="D137" s="29" t="s">
        <v>100</v>
      </c>
      <c r="E137" s="27" t="s">
        <v>92</v>
      </c>
      <c r="F137" s="30" t="s">
        <v>146</v>
      </c>
      <c r="G137" s="138">
        <f t="shared" si="69"/>
        <v>0</v>
      </c>
      <c r="H137" s="199"/>
      <c r="I137" s="190"/>
      <c r="J137" s="190"/>
      <c r="K137" s="190"/>
      <c r="M137" s="139"/>
      <c r="N137" s="214"/>
      <c r="O137" s="139"/>
      <c r="P137" s="190"/>
      <c r="Q137" s="156"/>
    </row>
    <row r="138" spans="1:17" x14ac:dyDescent="0.25">
      <c r="A138" s="40" t="s">
        <v>91</v>
      </c>
      <c r="B138" s="27">
        <v>2023</v>
      </c>
      <c r="C138" s="27" t="s">
        <v>139</v>
      </c>
      <c r="D138" s="29" t="s">
        <v>100</v>
      </c>
      <c r="E138" s="27" t="s">
        <v>92</v>
      </c>
      <c r="F138" s="30" t="s">
        <v>146</v>
      </c>
      <c r="G138" s="138">
        <f t="shared" si="69"/>
        <v>0</v>
      </c>
      <c r="H138" s="199"/>
      <c r="I138" s="190"/>
      <c r="J138" s="190"/>
      <c r="K138" s="190"/>
      <c r="M138" s="139"/>
      <c r="N138" s="214"/>
      <c r="O138" s="139"/>
      <c r="P138" s="190"/>
      <c r="Q138" s="156"/>
    </row>
    <row r="139" spans="1:17" x14ac:dyDescent="0.25">
      <c r="A139" s="40" t="s">
        <v>91</v>
      </c>
      <c r="B139" s="27">
        <v>2023</v>
      </c>
      <c r="C139" s="27" t="s">
        <v>140</v>
      </c>
      <c r="D139" s="29" t="s">
        <v>100</v>
      </c>
      <c r="E139" s="27" t="s">
        <v>92</v>
      </c>
      <c r="F139" s="30" t="s">
        <v>146</v>
      </c>
      <c r="G139" s="138">
        <f t="shared" si="69"/>
        <v>0</v>
      </c>
      <c r="H139" s="199"/>
      <c r="I139" s="190"/>
      <c r="J139" s="190"/>
      <c r="K139" s="190"/>
      <c r="M139" s="139"/>
      <c r="N139" s="214"/>
      <c r="O139" s="139"/>
      <c r="P139" s="190"/>
      <c r="Q139" s="156"/>
    </row>
    <row r="140" spans="1:17" x14ac:dyDescent="0.25">
      <c r="A140" s="40" t="s">
        <v>91</v>
      </c>
      <c r="B140" s="27">
        <v>2023</v>
      </c>
      <c r="C140" s="27" t="s">
        <v>141</v>
      </c>
      <c r="D140" s="29" t="s">
        <v>100</v>
      </c>
      <c r="E140" s="27" t="s">
        <v>92</v>
      </c>
      <c r="F140" s="30" t="s">
        <v>146</v>
      </c>
      <c r="G140" s="138">
        <f t="shared" si="69"/>
        <v>0</v>
      </c>
      <c r="H140" s="199"/>
      <c r="I140" s="190"/>
      <c r="J140" s="190"/>
      <c r="K140" s="190"/>
      <c r="M140" s="139"/>
      <c r="N140" s="214"/>
      <c r="O140" s="139"/>
      <c r="P140" s="190"/>
      <c r="Q140" s="156"/>
    </row>
    <row r="141" spans="1:17" x14ac:dyDescent="0.25">
      <c r="A141" s="40" t="s">
        <v>91</v>
      </c>
      <c r="B141" s="27">
        <v>2023</v>
      </c>
      <c r="C141" s="27" t="s">
        <v>142</v>
      </c>
      <c r="D141" s="29" t="s">
        <v>100</v>
      </c>
      <c r="E141" s="27" t="s">
        <v>92</v>
      </c>
      <c r="F141" s="30" t="s">
        <v>146</v>
      </c>
      <c r="G141" s="138">
        <f t="shared" si="69"/>
        <v>0</v>
      </c>
      <c r="H141" s="199"/>
      <c r="I141" s="190"/>
      <c r="J141" s="190"/>
      <c r="K141" s="190"/>
      <c r="M141" s="139"/>
      <c r="N141" s="214"/>
      <c r="O141" s="139"/>
      <c r="P141" s="190"/>
      <c r="Q141" s="156"/>
    </row>
    <row r="142" spans="1:17" x14ac:dyDescent="0.25">
      <c r="A142" s="40" t="s">
        <v>91</v>
      </c>
      <c r="B142" s="27">
        <v>2023</v>
      </c>
      <c r="C142" s="27" t="s">
        <v>143</v>
      </c>
      <c r="D142" s="29" t="s">
        <v>100</v>
      </c>
      <c r="E142" s="27" t="s">
        <v>92</v>
      </c>
      <c r="F142" s="30" t="s">
        <v>146</v>
      </c>
      <c r="G142" s="138">
        <f t="shared" si="69"/>
        <v>0</v>
      </c>
      <c r="H142" s="199"/>
      <c r="I142" s="190"/>
      <c r="J142" s="190"/>
      <c r="K142" s="190"/>
      <c r="M142" s="139"/>
      <c r="N142" s="214"/>
      <c r="O142" s="139"/>
      <c r="P142" s="190"/>
      <c r="Q142" s="156"/>
    </row>
    <row r="143" spans="1:17" x14ac:dyDescent="0.25">
      <c r="A143" s="40" t="s">
        <v>91</v>
      </c>
      <c r="B143" s="27">
        <v>2023</v>
      </c>
      <c r="C143" s="27" t="s">
        <v>144</v>
      </c>
      <c r="D143" s="29" t="s">
        <v>100</v>
      </c>
      <c r="E143" s="27" t="s">
        <v>92</v>
      </c>
      <c r="F143" s="30" t="s">
        <v>146</v>
      </c>
      <c r="G143" s="138">
        <f t="shared" si="69"/>
        <v>0</v>
      </c>
      <c r="H143" s="199"/>
      <c r="I143" s="190"/>
      <c r="J143" s="190"/>
      <c r="K143" s="190"/>
      <c r="M143" s="139"/>
      <c r="N143" s="214"/>
      <c r="O143" s="139"/>
      <c r="P143" s="190"/>
      <c r="Q143" s="156"/>
    </row>
    <row r="144" spans="1:17" x14ac:dyDescent="0.25">
      <c r="A144" s="40" t="s">
        <v>91</v>
      </c>
      <c r="B144" s="27">
        <v>2023</v>
      </c>
      <c r="C144" s="27" t="s">
        <v>145</v>
      </c>
      <c r="D144" s="29" t="s">
        <v>100</v>
      </c>
      <c r="E144" s="27" t="s">
        <v>92</v>
      </c>
      <c r="F144" s="30" t="s">
        <v>146</v>
      </c>
      <c r="G144" s="138">
        <f t="shared" si="69"/>
        <v>0</v>
      </c>
      <c r="H144" s="199"/>
      <c r="I144" s="190"/>
      <c r="J144" s="190"/>
      <c r="K144" s="190"/>
      <c r="M144" s="139"/>
      <c r="N144" s="214"/>
      <c r="O144" s="139"/>
      <c r="P144" s="190"/>
      <c r="Q144" s="156"/>
    </row>
    <row r="145" spans="1:17" x14ac:dyDescent="0.25">
      <c r="A145" s="40" t="s">
        <v>91</v>
      </c>
      <c r="B145" s="27">
        <v>2023</v>
      </c>
      <c r="C145" s="27" t="s">
        <v>103</v>
      </c>
      <c r="D145" s="29" t="s">
        <v>100</v>
      </c>
      <c r="E145" s="27" t="s">
        <v>92</v>
      </c>
      <c r="F145" s="30" t="s">
        <v>146</v>
      </c>
      <c r="G145" s="142">
        <f t="shared" si="69"/>
        <v>0</v>
      </c>
      <c r="H145" s="202"/>
      <c r="I145" s="194"/>
      <c r="J145" s="190"/>
      <c r="K145" s="190"/>
      <c r="M145" s="201"/>
      <c r="N145" s="214"/>
      <c r="O145" s="139"/>
      <c r="P145" s="190"/>
      <c r="Q145" s="156"/>
    </row>
    <row r="146" spans="1:17" x14ac:dyDescent="0.25">
      <c r="A146" s="65" t="s">
        <v>91</v>
      </c>
      <c r="B146" s="66">
        <v>2021</v>
      </c>
      <c r="C146" s="66" t="s">
        <v>128</v>
      </c>
      <c r="D146" s="98" t="s">
        <v>101</v>
      </c>
      <c r="E146" s="66" t="s">
        <v>92</v>
      </c>
      <c r="F146" s="99" t="s">
        <v>146</v>
      </c>
      <c r="G146" s="162">
        <f t="shared" si="69"/>
        <v>0</v>
      </c>
      <c r="H146" s="215"/>
      <c r="I146" s="189"/>
      <c r="J146" s="187"/>
      <c r="K146" s="187"/>
      <c r="L146" s="187"/>
      <c r="M146" s="188"/>
      <c r="N146" s="188"/>
      <c r="O146" s="197"/>
      <c r="P146" s="187"/>
      <c r="Q146" s="156"/>
    </row>
    <row r="147" spans="1:17" x14ac:dyDescent="0.25">
      <c r="A147" s="40" t="s">
        <v>91</v>
      </c>
      <c r="B147" s="27">
        <v>2021</v>
      </c>
      <c r="C147" s="27" t="s">
        <v>129</v>
      </c>
      <c r="D147" s="29" t="s">
        <v>101</v>
      </c>
      <c r="E147" s="27" t="s">
        <v>92</v>
      </c>
      <c r="F147" s="30" t="s">
        <v>146</v>
      </c>
      <c r="G147" s="138">
        <f t="shared" si="69"/>
        <v>0</v>
      </c>
      <c r="I147" s="192"/>
      <c r="J147" s="190"/>
      <c r="K147" s="190"/>
      <c r="L147" s="190"/>
      <c r="M147" s="191"/>
      <c r="N147" s="191"/>
      <c r="O147" s="139"/>
      <c r="P147" s="190"/>
      <c r="Q147" s="156"/>
    </row>
    <row r="148" spans="1:17" x14ac:dyDescent="0.25">
      <c r="A148" s="40" t="s">
        <v>91</v>
      </c>
      <c r="B148" s="27">
        <v>2021</v>
      </c>
      <c r="C148" s="27" t="s">
        <v>130</v>
      </c>
      <c r="D148" s="29" t="s">
        <v>101</v>
      </c>
      <c r="E148" s="27" t="s">
        <v>92</v>
      </c>
      <c r="F148" s="30" t="s">
        <v>146</v>
      </c>
      <c r="G148" s="138">
        <f t="shared" si="69"/>
        <v>0</v>
      </c>
      <c r="I148" s="192"/>
      <c r="J148" s="190"/>
      <c r="K148" s="190"/>
      <c r="L148" s="190"/>
      <c r="M148" s="191"/>
      <c r="N148" s="191"/>
      <c r="O148" s="139"/>
      <c r="P148" s="190"/>
      <c r="Q148" s="156"/>
    </row>
    <row r="149" spans="1:17" x14ac:dyDescent="0.25">
      <c r="A149" s="40" t="s">
        <v>91</v>
      </c>
      <c r="B149" s="27">
        <v>2021</v>
      </c>
      <c r="C149" s="27" t="s">
        <v>131</v>
      </c>
      <c r="D149" s="29" t="s">
        <v>101</v>
      </c>
      <c r="E149" s="27" t="s">
        <v>92</v>
      </c>
      <c r="F149" s="30" t="s">
        <v>146</v>
      </c>
      <c r="G149" s="138">
        <f t="shared" si="69"/>
        <v>0</v>
      </c>
      <c r="I149" s="192"/>
      <c r="J149" s="190"/>
      <c r="K149" s="190"/>
      <c r="L149" s="190"/>
      <c r="M149" s="191"/>
      <c r="N149" s="191"/>
      <c r="O149" s="139"/>
      <c r="P149" s="190"/>
      <c r="Q149" s="156"/>
    </row>
    <row r="150" spans="1:17" x14ac:dyDescent="0.25">
      <c r="A150" s="40" t="s">
        <v>91</v>
      </c>
      <c r="B150" s="27">
        <v>2021</v>
      </c>
      <c r="C150" s="27" t="s">
        <v>132</v>
      </c>
      <c r="D150" s="29" t="s">
        <v>101</v>
      </c>
      <c r="E150" s="27" t="s">
        <v>92</v>
      </c>
      <c r="F150" s="30" t="s">
        <v>146</v>
      </c>
      <c r="G150" s="138">
        <f t="shared" si="69"/>
        <v>0</v>
      </c>
      <c r="I150" s="192"/>
      <c r="J150" s="190"/>
      <c r="K150" s="190"/>
      <c r="L150" s="190"/>
      <c r="M150" s="191"/>
      <c r="N150" s="191"/>
      <c r="O150" s="139"/>
      <c r="P150" s="190"/>
      <c r="Q150" s="156"/>
    </row>
    <row r="151" spans="1:17" x14ac:dyDescent="0.25">
      <c r="A151" s="40" t="s">
        <v>91</v>
      </c>
      <c r="B151" s="27">
        <v>2021</v>
      </c>
      <c r="C151" s="27" t="s">
        <v>133</v>
      </c>
      <c r="D151" s="29" t="s">
        <v>101</v>
      </c>
      <c r="E151" s="27" t="s">
        <v>92</v>
      </c>
      <c r="F151" s="30" t="s">
        <v>146</v>
      </c>
      <c r="G151" s="138">
        <f t="shared" si="69"/>
        <v>0</v>
      </c>
      <c r="I151" s="192"/>
      <c r="J151" s="190"/>
      <c r="K151" s="190"/>
      <c r="L151" s="190"/>
      <c r="M151" s="191"/>
      <c r="N151" s="191"/>
      <c r="O151" s="139"/>
      <c r="P151" s="190"/>
      <c r="Q151" s="156"/>
    </row>
    <row r="152" spans="1:17" x14ac:dyDescent="0.25">
      <c r="A152" s="40" t="s">
        <v>91</v>
      </c>
      <c r="B152" s="27">
        <v>2021</v>
      </c>
      <c r="C152" s="27" t="s">
        <v>134</v>
      </c>
      <c r="D152" s="29" t="s">
        <v>101</v>
      </c>
      <c r="E152" s="27" t="s">
        <v>92</v>
      </c>
      <c r="F152" s="30" t="s">
        <v>146</v>
      </c>
      <c r="G152" s="138">
        <f t="shared" si="69"/>
        <v>0</v>
      </c>
      <c r="I152" s="192"/>
      <c r="J152" s="190"/>
      <c r="K152" s="190"/>
      <c r="L152" s="190"/>
      <c r="M152" s="191"/>
      <c r="N152" s="191"/>
      <c r="O152" s="139"/>
      <c r="P152" s="190"/>
      <c r="Q152" s="156"/>
    </row>
    <row r="153" spans="1:17" x14ac:dyDescent="0.25">
      <c r="A153" s="40" t="s">
        <v>91</v>
      </c>
      <c r="B153" s="27">
        <v>2021</v>
      </c>
      <c r="C153" s="27" t="s">
        <v>135</v>
      </c>
      <c r="D153" s="29" t="s">
        <v>101</v>
      </c>
      <c r="E153" s="27" t="s">
        <v>92</v>
      </c>
      <c r="F153" s="30" t="s">
        <v>146</v>
      </c>
      <c r="G153" s="138">
        <f t="shared" si="69"/>
        <v>0</v>
      </c>
      <c r="I153" s="192"/>
      <c r="J153" s="190"/>
      <c r="K153" s="190"/>
      <c r="L153" s="190"/>
      <c r="M153" s="191"/>
      <c r="N153" s="191"/>
      <c r="O153" s="139"/>
      <c r="P153" s="190"/>
      <c r="Q153" s="156"/>
    </row>
    <row r="154" spans="1:17" x14ac:dyDescent="0.25">
      <c r="A154" s="40" t="s">
        <v>91</v>
      </c>
      <c r="B154" s="27">
        <v>2021</v>
      </c>
      <c r="C154" s="27" t="s">
        <v>136</v>
      </c>
      <c r="D154" s="29" t="s">
        <v>101</v>
      </c>
      <c r="E154" s="27" t="s">
        <v>92</v>
      </c>
      <c r="F154" s="30" t="s">
        <v>146</v>
      </c>
      <c r="G154" s="138">
        <f t="shared" si="69"/>
        <v>0</v>
      </c>
      <c r="I154" s="192"/>
      <c r="J154" s="190"/>
      <c r="K154" s="190"/>
      <c r="L154" s="190"/>
      <c r="M154" s="191"/>
      <c r="N154" s="191"/>
      <c r="O154" s="139"/>
      <c r="P154" s="190"/>
      <c r="Q154" s="156"/>
    </row>
    <row r="155" spans="1:17" x14ac:dyDescent="0.25">
      <c r="A155" s="40" t="s">
        <v>91</v>
      </c>
      <c r="B155" s="27">
        <v>2021</v>
      </c>
      <c r="C155" s="27" t="s">
        <v>137</v>
      </c>
      <c r="D155" s="29" t="s">
        <v>101</v>
      </c>
      <c r="E155" s="27" t="s">
        <v>92</v>
      </c>
      <c r="F155" s="30" t="s">
        <v>146</v>
      </c>
      <c r="G155" s="138">
        <f t="shared" si="69"/>
        <v>0</v>
      </c>
      <c r="I155" s="192"/>
      <c r="J155" s="190"/>
      <c r="K155" s="190"/>
      <c r="L155" s="190"/>
      <c r="M155" s="191"/>
      <c r="N155" s="191"/>
      <c r="O155" s="139"/>
      <c r="P155" s="190"/>
      <c r="Q155" s="156"/>
    </row>
    <row r="156" spans="1:17" x14ac:dyDescent="0.25">
      <c r="A156" s="40" t="s">
        <v>91</v>
      </c>
      <c r="B156" s="27">
        <v>2021</v>
      </c>
      <c r="C156" s="27" t="s">
        <v>138</v>
      </c>
      <c r="D156" s="29" t="s">
        <v>101</v>
      </c>
      <c r="E156" s="27" t="s">
        <v>92</v>
      </c>
      <c r="F156" s="30" t="s">
        <v>146</v>
      </c>
      <c r="G156" s="138">
        <f t="shared" si="69"/>
        <v>0</v>
      </c>
      <c r="I156" s="192"/>
      <c r="J156" s="190"/>
      <c r="K156" s="190"/>
      <c r="L156" s="190"/>
      <c r="M156" s="191"/>
      <c r="N156" s="191"/>
      <c r="O156" s="139"/>
      <c r="P156" s="190"/>
      <c r="Q156" s="156"/>
    </row>
    <row r="157" spans="1:17" x14ac:dyDescent="0.25">
      <c r="A157" s="40" t="s">
        <v>91</v>
      </c>
      <c r="B157" s="27">
        <v>2021</v>
      </c>
      <c r="C157" s="27" t="s">
        <v>139</v>
      </c>
      <c r="D157" s="29" t="s">
        <v>101</v>
      </c>
      <c r="E157" s="27" t="s">
        <v>92</v>
      </c>
      <c r="F157" s="30" t="s">
        <v>146</v>
      </c>
      <c r="G157" s="138">
        <f t="shared" si="69"/>
        <v>0</v>
      </c>
      <c r="I157" s="192"/>
      <c r="J157" s="190"/>
      <c r="K157" s="190"/>
      <c r="L157" s="190"/>
      <c r="M157" s="191"/>
      <c r="N157" s="191"/>
      <c r="O157" s="139"/>
      <c r="P157" s="190"/>
      <c r="Q157" s="156"/>
    </row>
    <row r="158" spans="1:17" x14ac:dyDescent="0.25">
      <c r="A158" s="40" t="s">
        <v>91</v>
      </c>
      <c r="B158" s="27">
        <v>2021</v>
      </c>
      <c r="C158" s="27" t="s">
        <v>140</v>
      </c>
      <c r="D158" s="29" t="s">
        <v>101</v>
      </c>
      <c r="E158" s="27" t="s">
        <v>92</v>
      </c>
      <c r="F158" s="30" t="s">
        <v>146</v>
      </c>
      <c r="G158" s="138">
        <f t="shared" si="69"/>
        <v>0</v>
      </c>
      <c r="I158" s="192"/>
      <c r="J158" s="190"/>
      <c r="K158" s="190"/>
      <c r="L158" s="190"/>
      <c r="M158" s="191"/>
      <c r="N158" s="191"/>
      <c r="O158" s="139"/>
      <c r="P158" s="190"/>
      <c r="Q158" s="156"/>
    </row>
    <row r="159" spans="1:17" x14ac:dyDescent="0.25">
      <c r="A159" s="40" t="s">
        <v>91</v>
      </c>
      <c r="B159" s="27">
        <v>2021</v>
      </c>
      <c r="C159" s="27" t="s">
        <v>141</v>
      </c>
      <c r="D159" s="29" t="s">
        <v>101</v>
      </c>
      <c r="E159" s="27" t="s">
        <v>92</v>
      </c>
      <c r="F159" s="30" t="s">
        <v>146</v>
      </c>
      <c r="G159" s="138">
        <f t="shared" si="69"/>
        <v>0</v>
      </c>
      <c r="I159" s="192"/>
      <c r="J159" s="190"/>
      <c r="K159" s="190"/>
      <c r="L159" s="190"/>
      <c r="M159" s="191"/>
      <c r="N159" s="191"/>
      <c r="O159" s="139"/>
      <c r="P159" s="190"/>
      <c r="Q159" s="156"/>
    </row>
    <row r="160" spans="1:17" x14ac:dyDescent="0.25">
      <c r="A160" s="40" t="s">
        <v>91</v>
      </c>
      <c r="B160" s="27">
        <v>2021</v>
      </c>
      <c r="C160" s="27" t="s">
        <v>142</v>
      </c>
      <c r="D160" s="29" t="s">
        <v>101</v>
      </c>
      <c r="E160" s="27" t="s">
        <v>92</v>
      </c>
      <c r="F160" s="30" t="s">
        <v>146</v>
      </c>
      <c r="G160" s="138">
        <f t="shared" si="69"/>
        <v>0</v>
      </c>
      <c r="I160" s="192"/>
      <c r="J160" s="190"/>
      <c r="K160" s="190"/>
      <c r="L160" s="190"/>
      <c r="M160" s="191"/>
      <c r="N160" s="191"/>
      <c r="O160" s="139"/>
      <c r="P160" s="190"/>
      <c r="Q160" s="156"/>
    </row>
    <row r="161" spans="1:17" x14ac:dyDescent="0.25">
      <c r="A161" s="40" t="s">
        <v>91</v>
      </c>
      <c r="B161" s="27">
        <v>2021</v>
      </c>
      <c r="C161" s="27" t="s">
        <v>143</v>
      </c>
      <c r="D161" s="29" t="s">
        <v>101</v>
      </c>
      <c r="E161" s="27" t="s">
        <v>92</v>
      </c>
      <c r="F161" s="30" t="s">
        <v>146</v>
      </c>
      <c r="G161" s="138">
        <f t="shared" si="69"/>
        <v>0</v>
      </c>
      <c r="I161" s="192"/>
      <c r="J161" s="190"/>
      <c r="K161" s="190"/>
      <c r="L161" s="190"/>
      <c r="M161" s="191"/>
      <c r="N161" s="191"/>
      <c r="O161" s="139"/>
      <c r="P161" s="190"/>
      <c r="Q161" s="156"/>
    </row>
    <row r="162" spans="1:17" x14ac:dyDescent="0.25">
      <c r="A162" s="40" t="s">
        <v>91</v>
      </c>
      <c r="B162" s="27">
        <v>2021</v>
      </c>
      <c r="C162" s="27" t="s">
        <v>144</v>
      </c>
      <c r="D162" s="29" t="s">
        <v>101</v>
      </c>
      <c r="E162" s="27" t="s">
        <v>92</v>
      </c>
      <c r="F162" s="30" t="s">
        <v>146</v>
      </c>
      <c r="G162" s="138">
        <f t="shared" si="69"/>
        <v>0</v>
      </c>
      <c r="I162" s="192"/>
      <c r="J162" s="190"/>
      <c r="K162" s="190"/>
      <c r="L162" s="190"/>
      <c r="M162" s="191"/>
      <c r="N162" s="191"/>
      <c r="O162" s="139"/>
      <c r="P162" s="190"/>
      <c r="Q162" s="156"/>
    </row>
    <row r="163" spans="1:17" x14ac:dyDescent="0.25">
      <c r="A163" s="40" t="s">
        <v>91</v>
      </c>
      <c r="B163" s="27">
        <v>2021</v>
      </c>
      <c r="C163" s="27" t="s">
        <v>145</v>
      </c>
      <c r="D163" s="29" t="s">
        <v>101</v>
      </c>
      <c r="E163" s="27" t="s">
        <v>92</v>
      </c>
      <c r="F163" s="30" t="s">
        <v>146</v>
      </c>
      <c r="G163" s="138">
        <f t="shared" si="69"/>
        <v>0</v>
      </c>
      <c r="I163" s="192"/>
      <c r="J163" s="190"/>
      <c r="K163" s="190"/>
      <c r="L163" s="190"/>
      <c r="M163" s="191"/>
      <c r="N163" s="191"/>
      <c r="O163" s="139"/>
      <c r="P163" s="190"/>
      <c r="Q163" s="156"/>
    </row>
    <row r="164" spans="1:17" x14ac:dyDescent="0.25">
      <c r="A164" s="40" t="s">
        <v>91</v>
      </c>
      <c r="B164" s="27">
        <v>2021</v>
      </c>
      <c r="C164" s="27" t="s">
        <v>103</v>
      </c>
      <c r="D164" s="29" t="s">
        <v>101</v>
      </c>
      <c r="E164" s="27" t="s">
        <v>92</v>
      </c>
      <c r="F164" s="30" t="s">
        <v>146</v>
      </c>
      <c r="G164" s="142">
        <f t="shared" si="69"/>
        <v>0</v>
      </c>
      <c r="I164" s="192"/>
      <c r="J164" s="194"/>
      <c r="K164" s="194"/>
      <c r="L164" s="190"/>
      <c r="M164" s="191"/>
      <c r="N164" s="191"/>
      <c r="O164" s="201"/>
      <c r="P164" s="190"/>
      <c r="Q164" s="156"/>
    </row>
    <row r="165" spans="1:17" x14ac:dyDescent="0.25">
      <c r="A165" s="65" t="s">
        <v>91</v>
      </c>
      <c r="B165" s="66">
        <v>2022</v>
      </c>
      <c r="C165" s="66" t="s">
        <v>128</v>
      </c>
      <c r="D165" s="98" t="s">
        <v>101</v>
      </c>
      <c r="E165" s="66" t="s">
        <v>92</v>
      </c>
      <c r="F165" s="99" t="s">
        <v>146</v>
      </c>
      <c r="G165" s="162">
        <f t="shared" si="69"/>
        <v>0</v>
      </c>
      <c r="H165" s="215"/>
      <c r="I165" s="189"/>
      <c r="J165" s="189"/>
      <c r="K165" s="187"/>
      <c r="L165" s="187"/>
      <c r="M165" s="188"/>
      <c r="N165" s="188"/>
      <c r="O165" s="188"/>
      <c r="P165" s="187"/>
      <c r="Q165" s="156"/>
    </row>
    <row r="166" spans="1:17" x14ac:dyDescent="0.25">
      <c r="A166" s="40" t="s">
        <v>91</v>
      </c>
      <c r="B166" s="27">
        <v>2022</v>
      </c>
      <c r="C166" s="27" t="s">
        <v>129</v>
      </c>
      <c r="D166" s="29" t="s">
        <v>101</v>
      </c>
      <c r="E166" s="27" t="s">
        <v>92</v>
      </c>
      <c r="F166" s="30" t="s">
        <v>146</v>
      </c>
      <c r="G166" s="138">
        <f t="shared" si="69"/>
        <v>0</v>
      </c>
      <c r="I166" s="192"/>
      <c r="J166" s="192"/>
      <c r="K166" s="190"/>
      <c r="L166" s="190"/>
      <c r="M166" s="191"/>
      <c r="N166" s="191"/>
      <c r="O166" s="191"/>
      <c r="P166" s="190"/>
      <c r="Q166" s="156"/>
    </row>
    <row r="167" spans="1:17" x14ac:dyDescent="0.25">
      <c r="A167" s="40" t="s">
        <v>91</v>
      </c>
      <c r="B167" s="27">
        <v>2022</v>
      </c>
      <c r="C167" s="27" t="s">
        <v>130</v>
      </c>
      <c r="D167" s="29" t="s">
        <v>101</v>
      </c>
      <c r="E167" s="27" t="s">
        <v>92</v>
      </c>
      <c r="F167" s="30" t="s">
        <v>146</v>
      </c>
      <c r="G167" s="138">
        <f t="shared" si="69"/>
        <v>0</v>
      </c>
      <c r="I167" s="192"/>
      <c r="J167" s="192"/>
      <c r="K167" s="190"/>
      <c r="L167" s="190"/>
      <c r="M167" s="191"/>
      <c r="N167" s="191"/>
      <c r="O167" s="191"/>
      <c r="P167" s="190"/>
      <c r="Q167" s="156"/>
    </row>
    <row r="168" spans="1:17" x14ac:dyDescent="0.25">
      <c r="A168" s="40" t="s">
        <v>91</v>
      </c>
      <c r="B168" s="27">
        <v>2022</v>
      </c>
      <c r="C168" s="27" t="s">
        <v>131</v>
      </c>
      <c r="D168" s="29" t="s">
        <v>101</v>
      </c>
      <c r="E168" s="27" t="s">
        <v>92</v>
      </c>
      <c r="F168" s="30" t="s">
        <v>146</v>
      </c>
      <c r="G168" s="138">
        <f t="shared" si="69"/>
        <v>0</v>
      </c>
      <c r="I168" s="192"/>
      <c r="J168" s="192"/>
      <c r="K168" s="190"/>
      <c r="L168" s="190"/>
      <c r="M168" s="191"/>
      <c r="N168" s="191"/>
      <c r="O168" s="191"/>
      <c r="P168" s="190"/>
      <c r="Q168" s="156"/>
    </row>
    <row r="169" spans="1:17" x14ac:dyDescent="0.25">
      <c r="A169" s="40" t="s">
        <v>91</v>
      </c>
      <c r="B169" s="27">
        <v>2022</v>
      </c>
      <c r="C169" s="27" t="s">
        <v>132</v>
      </c>
      <c r="D169" s="29" t="s">
        <v>101</v>
      </c>
      <c r="E169" s="27" t="s">
        <v>92</v>
      </c>
      <c r="F169" s="30" t="s">
        <v>146</v>
      </c>
      <c r="G169" s="138">
        <f t="shared" si="69"/>
        <v>0</v>
      </c>
      <c r="I169" s="192"/>
      <c r="J169" s="192"/>
      <c r="K169" s="190"/>
      <c r="L169" s="190"/>
      <c r="M169" s="191"/>
      <c r="N169" s="191"/>
      <c r="O169" s="191"/>
      <c r="P169" s="190"/>
      <c r="Q169" s="156"/>
    </row>
    <row r="170" spans="1:17" x14ac:dyDescent="0.25">
      <c r="A170" s="40" t="s">
        <v>91</v>
      </c>
      <c r="B170" s="27">
        <v>2022</v>
      </c>
      <c r="C170" s="27" t="s">
        <v>133</v>
      </c>
      <c r="D170" s="29" t="s">
        <v>101</v>
      </c>
      <c r="E170" s="27" t="s">
        <v>92</v>
      </c>
      <c r="F170" s="30" t="s">
        <v>146</v>
      </c>
      <c r="G170" s="138">
        <f t="shared" si="69"/>
        <v>0</v>
      </c>
      <c r="I170" s="192"/>
      <c r="J170" s="192"/>
      <c r="K170" s="190"/>
      <c r="L170" s="190"/>
      <c r="M170" s="191"/>
      <c r="N170" s="191"/>
      <c r="O170" s="191"/>
      <c r="P170" s="190"/>
      <c r="Q170" s="156"/>
    </row>
    <row r="171" spans="1:17" x14ac:dyDescent="0.25">
      <c r="A171" s="40" t="s">
        <v>91</v>
      </c>
      <c r="B171" s="27">
        <v>2022</v>
      </c>
      <c r="C171" s="27" t="s">
        <v>134</v>
      </c>
      <c r="D171" s="29" t="s">
        <v>101</v>
      </c>
      <c r="E171" s="27" t="s">
        <v>92</v>
      </c>
      <c r="F171" s="30" t="s">
        <v>146</v>
      </c>
      <c r="G171" s="138">
        <f t="shared" si="69"/>
        <v>0</v>
      </c>
      <c r="I171" s="192"/>
      <c r="J171" s="192"/>
      <c r="K171" s="190"/>
      <c r="L171" s="190"/>
      <c r="M171" s="191"/>
      <c r="N171" s="191"/>
      <c r="O171" s="191"/>
      <c r="P171" s="190"/>
      <c r="Q171" s="156"/>
    </row>
    <row r="172" spans="1:17" x14ac:dyDescent="0.25">
      <c r="A172" s="40" t="s">
        <v>91</v>
      </c>
      <c r="B172" s="27">
        <v>2022</v>
      </c>
      <c r="C172" s="27" t="s">
        <v>135</v>
      </c>
      <c r="D172" s="29" t="s">
        <v>101</v>
      </c>
      <c r="E172" s="27" t="s">
        <v>92</v>
      </c>
      <c r="F172" s="30" t="s">
        <v>146</v>
      </c>
      <c r="G172" s="138">
        <f t="shared" si="69"/>
        <v>0</v>
      </c>
      <c r="I172" s="192"/>
      <c r="J172" s="192"/>
      <c r="K172" s="190"/>
      <c r="L172" s="190"/>
      <c r="M172" s="191"/>
      <c r="N172" s="191"/>
      <c r="O172" s="191"/>
      <c r="P172" s="190"/>
      <c r="Q172" s="156"/>
    </row>
    <row r="173" spans="1:17" x14ac:dyDescent="0.25">
      <c r="A173" s="40" t="s">
        <v>91</v>
      </c>
      <c r="B173" s="27">
        <v>2022</v>
      </c>
      <c r="C173" s="27" t="s">
        <v>136</v>
      </c>
      <c r="D173" s="29" t="s">
        <v>101</v>
      </c>
      <c r="E173" s="27" t="s">
        <v>92</v>
      </c>
      <c r="F173" s="30" t="s">
        <v>146</v>
      </c>
      <c r="G173" s="138">
        <f t="shared" si="69"/>
        <v>0</v>
      </c>
      <c r="I173" s="192"/>
      <c r="J173" s="192"/>
      <c r="K173" s="190"/>
      <c r="L173" s="190"/>
      <c r="M173" s="191"/>
      <c r="N173" s="191"/>
      <c r="O173" s="191"/>
      <c r="P173" s="190"/>
      <c r="Q173" s="156"/>
    </row>
    <row r="174" spans="1:17" x14ac:dyDescent="0.25">
      <c r="A174" s="40" t="s">
        <v>91</v>
      </c>
      <c r="B174" s="27">
        <v>2022</v>
      </c>
      <c r="C174" s="27" t="s">
        <v>137</v>
      </c>
      <c r="D174" s="29" t="s">
        <v>101</v>
      </c>
      <c r="E174" s="27" t="s">
        <v>92</v>
      </c>
      <c r="F174" s="30" t="s">
        <v>146</v>
      </c>
      <c r="G174" s="138">
        <f t="shared" si="69"/>
        <v>0</v>
      </c>
      <c r="I174" s="192"/>
      <c r="J174" s="192"/>
      <c r="K174" s="190"/>
      <c r="L174" s="190"/>
      <c r="M174" s="191"/>
      <c r="N174" s="191"/>
      <c r="O174" s="191"/>
      <c r="P174" s="190"/>
      <c r="Q174" s="156"/>
    </row>
    <row r="175" spans="1:17" x14ac:dyDescent="0.25">
      <c r="A175" s="40" t="s">
        <v>91</v>
      </c>
      <c r="B175" s="27">
        <v>2022</v>
      </c>
      <c r="C175" s="27" t="s">
        <v>138</v>
      </c>
      <c r="D175" s="29" t="s">
        <v>101</v>
      </c>
      <c r="E175" s="27" t="s">
        <v>92</v>
      </c>
      <c r="F175" s="30" t="s">
        <v>146</v>
      </c>
      <c r="G175" s="138">
        <f t="shared" si="69"/>
        <v>0</v>
      </c>
      <c r="I175" s="192"/>
      <c r="J175" s="192"/>
      <c r="K175" s="190"/>
      <c r="L175" s="190"/>
      <c r="M175" s="191"/>
      <c r="N175" s="191"/>
      <c r="O175" s="191"/>
      <c r="P175" s="190"/>
      <c r="Q175" s="156"/>
    </row>
    <row r="176" spans="1:17" x14ac:dyDescent="0.25">
      <c r="A176" s="40" t="s">
        <v>91</v>
      </c>
      <c r="B176" s="27">
        <v>2022</v>
      </c>
      <c r="C176" s="27" t="s">
        <v>139</v>
      </c>
      <c r="D176" s="29" t="s">
        <v>101</v>
      </c>
      <c r="E176" s="27" t="s">
        <v>92</v>
      </c>
      <c r="F176" s="30" t="s">
        <v>146</v>
      </c>
      <c r="G176" s="138">
        <f t="shared" si="69"/>
        <v>0</v>
      </c>
      <c r="I176" s="192"/>
      <c r="J176" s="192"/>
      <c r="K176" s="190"/>
      <c r="L176" s="190"/>
      <c r="M176" s="191"/>
      <c r="N176" s="191"/>
      <c r="O176" s="191"/>
      <c r="P176" s="190"/>
      <c r="Q176" s="156"/>
    </row>
    <row r="177" spans="1:17" x14ac:dyDescent="0.25">
      <c r="A177" s="40" t="s">
        <v>91</v>
      </c>
      <c r="B177" s="27">
        <v>2022</v>
      </c>
      <c r="C177" s="27" t="s">
        <v>140</v>
      </c>
      <c r="D177" s="29" t="s">
        <v>101</v>
      </c>
      <c r="E177" s="27" t="s">
        <v>92</v>
      </c>
      <c r="F177" s="30" t="s">
        <v>146</v>
      </c>
      <c r="G177" s="138">
        <f t="shared" si="69"/>
        <v>0</v>
      </c>
      <c r="I177" s="192"/>
      <c r="J177" s="192"/>
      <c r="K177" s="190"/>
      <c r="L177" s="190"/>
      <c r="M177" s="191"/>
      <c r="N177" s="191"/>
      <c r="O177" s="191"/>
      <c r="P177" s="190"/>
      <c r="Q177" s="156"/>
    </row>
    <row r="178" spans="1:17" x14ac:dyDescent="0.25">
      <c r="A178" s="40" t="s">
        <v>91</v>
      </c>
      <c r="B178" s="27">
        <v>2022</v>
      </c>
      <c r="C178" s="27" t="s">
        <v>141</v>
      </c>
      <c r="D178" s="29" t="s">
        <v>101</v>
      </c>
      <c r="E178" s="27" t="s">
        <v>92</v>
      </c>
      <c r="F178" s="30" t="s">
        <v>146</v>
      </c>
      <c r="G178" s="138">
        <f t="shared" si="69"/>
        <v>0</v>
      </c>
      <c r="I178" s="192"/>
      <c r="J178" s="192"/>
      <c r="K178" s="190"/>
      <c r="L178" s="190"/>
      <c r="M178" s="191"/>
      <c r="N178" s="191"/>
      <c r="O178" s="191"/>
      <c r="P178" s="190"/>
      <c r="Q178" s="156"/>
    </row>
    <row r="179" spans="1:17" x14ac:dyDescent="0.25">
      <c r="A179" s="40" t="s">
        <v>91</v>
      </c>
      <c r="B179" s="27">
        <v>2022</v>
      </c>
      <c r="C179" s="27" t="s">
        <v>142</v>
      </c>
      <c r="D179" s="29" t="s">
        <v>101</v>
      </c>
      <c r="E179" s="27" t="s">
        <v>92</v>
      </c>
      <c r="F179" s="30" t="s">
        <v>146</v>
      </c>
      <c r="G179" s="138">
        <f t="shared" si="69"/>
        <v>0</v>
      </c>
      <c r="I179" s="192"/>
      <c r="J179" s="192"/>
      <c r="K179" s="190"/>
      <c r="L179" s="190"/>
      <c r="M179" s="191"/>
      <c r="N179" s="191"/>
      <c r="O179" s="191"/>
      <c r="P179" s="190"/>
      <c r="Q179" s="156"/>
    </row>
    <row r="180" spans="1:17" x14ac:dyDescent="0.25">
      <c r="A180" s="40" t="s">
        <v>91</v>
      </c>
      <c r="B180" s="27">
        <v>2022</v>
      </c>
      <c r="C180" s="27" t="s">
        <v>143</v>
      </c>
      <c r="D180" s="29" t="s">
        <v>101</v>
      </c>
      <c r="E180" s="27" t="s">
        <v>92</v>
      </c>
      <c r="F180" s="30" t="s">
        <v>146</v>
      </c>
      <c r="G180" s="138">
        <f t="shared" si="69"/>
        <v>0</v>
      </c>
      <c r="I180" s="192"/>
      <c r="J180" s="192"/>
      <c r="K180" s="190"/>
      <c r="L180" s="190"/>
      <c r="M180" s="191"/>
      <c r="N180" s="191"/>
      <c r="O180" s="191"/>
      <c r="P180" s="190"/>
      <c r="Q180" s="156"/>
    </row>
    <row r="181" spans="1:17" x14ac:dyDescent="0.25">
      <c r="A181" s="40" t="s">
        <v>91</v>
      </c>
      <c r="B181" s="27">
        <v>2022</v>
      </c>
      <c r="C181" s="27" t="s">
        <v>144</v>
      </c>
      <c r="D181" s="29" t="s">
        <v>101</v>
      </c>
      <c r="E181" s="27" t="s">
        <v>92</v>
      </c>
      <c r="F181" s="30" t="s">
        <v>146</v>
      </c>
      <c r="G181" s="138">
        <f t="shared" si="69"/>
        <v>0</v>
      </c>
      <c r="I181" s="192"/>
      <c r="J181" s="192"/>
      <c r="K181" s="190"/>
      <c r="L181" s="190"/>
      <c r="M181" s="191"/>
      <c r="N181" s="191"/>
      <c r="O181" s="191"/>
      <c r="P181" s="190"/>
      <c r="Q181" s="156"/>
    </row>
    <row r="182" spans="1:17" x14ac:dyDescent="0.25">
      <c r="A182" s="40" t="s">
        <v>91</v>
      </c>
      <c r="B182" s="27">
        <v>2022</v>
      </c>
      <c r="C182" s="27" t="s">
        <v>145</v>
      </c>
      <c r="D182" s="29" t="s">
        <v>101</v>
      </c>
      <c r="E182" s="27" t="s">
        <v>92</v>
      </c>
      <c r="F182" s="30" t="s">
        <v>146</v>
      </c>
      <c r="G182" s="138">
        <f t="shared" si="69"/>
        <v>0</v>
      </c>
      <c r="I182" s="192"/>
      <c r="J182" s="192"/>
      <c r="K182" s="190"/>
      <c r="L182" s="190"/>
      <c r="M182" s="191"/>
      <c r="N182" s="191"/>
      <c r="O182" s="191"/>
      <c r="P182" s="190"/>
      <c r="Q182" s="156"/>
    </row>
    <row r="183" spans="1:17" x14ac:dyDescent="0.25">
      <c r="A183" s="40" t="s">
        <v>91</v>
      </c>
      <c r="B183" s="27">
        <v>2022</v>
      </c>
      <c r="C183" s="27" t="s">
        <v>103</v>
      </c>
      <c r="D183" s="29" t="s">
        <v>101</v>
      </c>
      <c r="E183" s="27" t="s">
        <v>92</v>
      </c>
      <c r="F183" s="30" t="s">
        <v>146</v>
      </c>
      <c r="G183" s="142">
        <f t="shared" si="69"/>
        <v>0</v>
      </c>
      <c r="I183" s="192"/>
      <c r="J183" s="192"/>
      <c r="K183" s="190"/>
      <c r="L183" s="190"/>
      <c r="M183" s="191"/>
      <c r="N183" s="191"/>
      <c r="O183" s="191"/>
      <c r="P183" s="190"/>
      <c r="Q183" s="156"/>
    </row>
    <row r="184" spans="1:17" x14ac:dyDescent="0.25">
      <c r="A184" s="65" t="s">
        <v>91</v>
      </c>
      <c r="B184" s="66">
        <v>2023</v>
      </c>
      <c r="C184" s="66" t="s">
        <v>128</v>
      </c>
      <c r="D184" s="98" t="s">
        <v>101</v>
      </c>
      <c r="E184" s="66" t="s">
        <v>92</v>
      </c>
      <c r="F184" s="99" t="s">
        <v>146</v>
      </c>
      <c r="G184" s="162">
        <f t="shared" si="69"/>
        <v>0</v>
      </c>
      <c r="H184" s="215"/>
      <c r="I184" s="189"/>
      <c r="J184" s="189"/>
      <c r="K184" s="187"/>
      <c r="L184" s="187"/>
      <c r="M184" s="188"/>
      <c r="N184" s="188"/>
      <c r="O184" s="188"/>
      <c r="P184" s="187"/>
      <c r="Q184" s="156"/>
    </row>
    <row r="185" spans="1:17" x14ac:dyDescent="0.25">
      <c r="A185" s="40" t="s">
        <v>91</v>
      </c>
      <c r="B185" s="27">
        <v>2023</v>
      </c>
      <c r="C185" s="27" t="s">
        <v>129</v>
      </c>
      <c r="D185" s="29" t="s">
        <v>101</v>
      </c>
      <c r="E185" s="27" t="s">
        <v>92</v>
      </c>
      <c r="F185" s="30" t="s">
        <v>146</v>
      </c>
      <c r="G185" s="138">
        <f t="shared" si="69"/>
        <v>0</v>
      </c>
      <c r="I185" s="192"/>
      <c r="J185" s="192"/>
      <c r="K185" s="190"/>
      <c r="L185" s="190"/>
      <c r="M185" s="191"/>
      <c r="N185" s="191"/>
      <c r="O185" s="191"/>
      <c r="P185" s="190"/>
      <c r="Q185" s="156"/>
    </row>
    <row r="186" spans="1:17" x14ac:dyDescent="0.25">
      <c r="A186" s="40" t="s">
        <v>91</v>
      </c>
      <c r="B186" s="27">
        <v>2023</v>
      </c>
      <c r="C186" s="27" t="s">
        <v>130</v>
      </c>
      <c r="D186" s="29" t="s">
        <v>101</v>
      </c>
      <c r="E186" s="27" t="s">
        <v>92</v>
      </c>
      <c r="F186" s="30" t="s">
        <v>146</v>
      </c>
      <c r="G186" s="138">
        <f t="shared" si="69"/>
        <v>0</v>
      </c>
      <c r="I186" s="192"/>
      <c r="J186" s="192"/>
      <c r="K186" s="190"/>
      <c r="L186" s="190"/>
      <c r="M186" s="191"/>
      <c r="N186" s="191"/>
      <c r="O186" s="191"/>
      <c r="P186" s="190"/>
      <c r="Q186" s="156"/>
    </row>
    <row r="187" spans="1:17" x14ac:dyDescent="0.25">
      <c r="A187" s="40" t="s">
        <v>91</v>
      </c>
      <c r="B187" s="27">
        <v>2023</v>
      </c>
      <c r="C187" s="27" t="s">
        <v>131</v>
      </c>
      <c r="D187" s="29" t="s">
        <v>101</v>
      </c>
      <c r="E187" s="27" t="s">
        <v>92</v>
      </c>
      <c r="F187" s="30" t="s">
        <v>146</v>
      </c>
      <c r="G187" s="138">
        <f t="shared" si="69"/>
        <v>0</v>
      </c>
      <c r="I187" s="192"/>
      <c r="J187" s="192"/>
      <c r="K187" s="190"/>
      <c r="L187" s="190"/>
      <c r="M187" s="191"/>
      <c r="N187" s="191"/>
      <c r="O187" s="191"/>
      <c r="P187" s="190"/>
      <c r="Q187" s="156"/>
    </row>
    <row r="188" spans="1:17" x14ac:dyDescent="0.25">
      <c r="A188" s="40" t="s">
        <v>91</v>
      </c>
      <c r="B188" s="27">
        <v>2023</v>
      </c>
      <c r="C188" s="27" t="s">
        <v>132</v>
      </c>
      <c r="D188" s="29" t="s">
        <v>101</v>
      </c>
      <c r="E188" s="27" t="s">
        <v>92</v>
      </c>
      <c r="F188" s="30" t="s">
        <v>146</v>
      </c>
      <c r="G188" s="138">
        <f t="shared" si="69"/>
        <v>0</v>
      </c>
      <c r="I188" s="192"/>
      <c r="J188" s="192"/>
      <c r="K188" s="190"/>
      <c r="L188" s="190"/>
      <c r="M188" s="191"/>
      <c r="N188" s="191"/>
      <c r="O188" s="191"/>
      <c r="P188" s="190"/>
      <c r="Q188" s="156"/>
    </row>
    <row r="189" spans="1:17" x14ac:dyDescent="0.25">
      <c r="A189" s="40" t="s">
        <v>91</v>
      </c>
      <c r="B189" s="27">
        <v>2023</v>
      </c>
      <c r="C189" s="27" t="s">
        <v>133</v>
      </c>
      <c r="D189" s="29" t="s">
        <v>101</v>
      </c>
      <c r="E189" s="27" t="s">
        <v>92</v>
      </c>
      <c r="F189" s="30" t="s">
        <v>146</v>
      </c>
      <c r="G189" s="138">
        <f t="shared" si="69"/>
        <v>0</v>
      </c>
      <c r="I189" s="192"/>
      <c r="J189" s="192"/>
      <c r="K189" s="190"/>
      <c r="L189" s="190"/>
      <c r="M189" s="191"/>
      <c r="N189" s="191"/>
      <c r="O189" s="191"/>
      <c r="P189" s="190"/>
      <c r="Q189" s="156"/>
    </row>
    <row r="190" spans="1:17" x14ac:dyDescent="0.25">
      <c r="A190" s="40" t="s">
        <v>91</v>
      </c>
      <c r="B190" s="27">
        <v>2023</v>
      </c>
      <c r="C190" s="27" t="s">
        <v>134</v>
      </c>
      <c r="D190" s="29" t="s">
        <v>101</v>
      </c>
      <c r="E190" s="27" t="s">
        <v>92</v>
      </c>
      <c r="F190" s="30" t="s">
        <v>146</v>
      </c>
      <c r="G190" s="138">
        <f t="shared" si="69"/>
        <v>0</v>
      </c>
      <c r="I190" s="192"/>
      <c r="J190" s="192"/>
      <c r="K190" s="190"/>
      <c r="L190" s="190"/>
      <c r="M190" s="191"/>
      <c r="N190" s="191"/>
      <c r="O190" s="191"/>
      <c r="P190" s="190"/>
      <c r="Q190" s="156"/>
    </row>
    <row r="191" spans="1:17" x14ac:dyDescent="0.25">
      <c r="A191" s="40" t="s">
        <v>91</v>
      </c>
      <c r="B191" s="27">
        <v>2023</v>
      </c>
      <c r="C191" s="27" t="s">
        <v>135</v>
      </c>
      <c r="D191" s="29" t="s">
        <v>101</v>
      </c>
      <c r="E191" s="27" t="s">
        <v>92</v>
      </c>
      <c r="F191" s="30" t="s">
        <v>146</v>
      </c>
      <c r="G191" s="138">
        <f t="shared" si="69"/>
        <v>0</v>
      </c>
      <c r="I191" s="192"/>
      <c r="J191" s="192"/>
      <c r="K191" s="190"/>
      <c r="L191" s="190"/>
      <c r="M191" s="191"/>
      <c r="N191" s="191"/>
      <c r="O191" s="191"/>
      <c r="P191" s="190"/>
      <c r="Q191" s="156"/>
    </row>
    <row r="192" spans="1:17" x14ac:dyDescent="0.25">
      <c r="A192" s="40" t="s">
        <v>91</v>
      </c>
      <c r="B192" s="27">
        <v>2023</v>
      </c>
      <c r="C192" s="27" t="s">
        <v>136</v>
      </c>
      <c r="D192" s="29" t="s">
        <v>101</v>
      </c>
      <c r="E192" s="27" t="s">
        <v>92</v>
      </c>
      <c r="F192" s="30" t="s">
        <v>146</v>
      </c>
      <c r="G192" s="138">
        <f t="shared" si="69"/>
        <v>0</v>
      </c>
      <c r="I192" s="192"/>
      <c r="J192" s="192"/>
      <c r="K192" s="190"/>
      <c r="L192" s="190"/>
      <c r="M192" s="191"/>
      <c r="N192" s="191"/>
      <c r="O192" s="191"/>
      <c r="P192" s="190"/>
      <c r="Q192" s="156"/>
    </row>
    <row r="193" spans="1:17" x14ac:dyDescent="0.25">
      <c r="A193" s="40" t="s">
        <v>91</v>
      </c>
      <c r="B193" s="27">
        <v>2023</v>
      </c>
      <c r="C193" s="27" t="s">
        <v>137</v>
      </c>
      <c r="D193" s="29" t="s">
        <v>101</v>
      </c>
      <c r="E193" s="27" t="s">
        <v>92</v>
      </c>
      <c r="F193" s="30" t="s">
        <v>146</v>
      </c>
      <c r="G193" s="138">
        <f t="shared" si="69"/>
        <v>0</v>
      </c>
      <c r="I193" s="192"/>
      <c r="J193" s="192"/>
      <c r="K193" s="190"/>
      <c r="L193" s="190"/>
      <c r="M193" s="191"/>
      <c r="N193" s="191"/>
      <c r="O193" s="191"/>
      <c r="P193" s="190"/>
      <c r="Q193" s="156"/>
    </row>
    <row r="194" spans="1:17" x14ac:dyDescent="0.25">
      <c r="A194" s="40" t="s">
        <v>91</v>
      </c>
      <c r="B194" s="27">
        <v>2023</v>
      </c>
      <c r="C194" s="27" t="s">
        <v>138</v>
      </c>
      <c r="D194" s="29" t="s">
        <v>101</v>
      </c>
      <c r="E194" s="27" t="s">
        <v>92</v>
      </c>
      <c r="F194" s="30" t="s">
        <v>146</v>
      </c>
      <c r="G194" s="138">
        <f t="shared" si="69"/>
        <v>0</v>
      </c>
      <c r="I194" s="192"/>
      <c r="J194" s="192"/>
      <c r="K194" s="190"/>
      <c r="L194" s="190"/>
      <c r="M194" s="191"/>
      <c r="N194" s="191"/>
      <c r="O194" s="191"/>
      <c r="P194" s="190"/>
      <c r="Q194" s="156"/>
    </row>
    <row r="195" spans="1:17" x14ac:dyDescent="0.25">
      <c r="A195" s="40" t="s">
        <v>91</v>
      </c>
      <c r="B195" s="27">
        <v>2023</v>
      </c>
      <c r="C195" s="27" t="s">
        <v>139</v>
      </c>
      <c r="D195" s="29" t="s">
        <v>101</v>
      </c>
      <c r="E195" s="27" t="s">
        <v>92</v>
      </c>
      <c r="F195" s="30" t="s">
        <v>146</v>
      </c>
      <c r="G195" s="138">
        <f t="shared" si="69"/>
        <v>0</v>
      </c>
      <c r="I195" s="192"/>
      <c r="J195" s="192"/>
      <c r="K195" s="190"/>
      <c r="L195" s="190"/>
      <c r="M195" s="191"/>
      <c r="N195" s="191"/>
      <c r="O195" s="191"/>
      <c r="P195" s="190"/>
      <c r="Q195" s="156"/>
    </row>
    <row r="196" spans="1:17" x14ac:dyDescent="0.25">
      <c r="A196" s="40" t="s">
        <v>91</v>
      </c>
      <c r="B196" s="27">
        <v>2023</v>
      </c>
      <c r="C196" s="27" t="s">
        <v>140</v>
      </c>
      <c r="D196" s="29" t="s">
        <v>101</v>
      </c>
      <c r="E196" s="27" t="s">
        <v>92</v>
      </c>
      <c r="F196" s="30" t="s">
        <v>146</v>
      </c>
      <c r="G196" s="138">
        <f t="shared" si="69"/>
        <v>0</v>
      </c>
      <c r="I196" s="192"/>
      <c r="J196" s="192"/>
      <c r="K196" s="190"/>
      <c r="L196" s="190"/>
      <c r="M196" s="191"/>
      <c r="N196" s="191"/>
      <c r="O196" s="191"/>
      <c r="P196" s="190"/>
      <c r="Q196" s="156"/>
    </row>
    <row r="197" spans="1:17" x14ac:dyDescent="0.25">
      <c r="A197" s="40" t="s">
        <v>91</v>
      </c>
      <c r="B197" s="27">
        <v>2023</v>
      </c>
      <c r="C197" s="27" t="s">
        <v>141</v>
      </c>
      <c r="D197" s="29" t="s">
        <v>101</v>
      </c>
      <c r="E197" s="27" t="s">
        <v>92</v>
      </c>
      <c r="F197" s="30" t="s">
        <v>146</v>
      </c>
      <c r="G197" s="138">
        <f t="shared" si="69"/>
        <v>0</v>
      </c>
      <c r="I197" s="192"/>
      <c r="J197" s="192"/>
      <c r="K197" s="190"/>
      <c r="L197" s="190"/>
      <c r="M197" s="191"/>
      <c r="N197" s="191"/>
      <c r="O197" s="191"/>
      <c r="P197" s="190"/>
      <c r="Q197" s="156"/>
    </row>
    <row r="198" spans="1:17" x14ac:dyDescent="0.25">
      <c r="A198" s="40" t="s">
        <v>91</v>
      </c>
      <c r="B198" s="27">
        <v>2023</v>
      </c>
      <c r="C198" s="27" t="s">
        <v>142</v>
      </c>
      <c r="D198" s="29" t="s">
        <v>101</v>
      </c>
      <c r="E198" s="27" t="s">
        <v>92</v>
      </c>
      <c r="F198" s="30" t="s">
        <v>146</v>
      </c>
      <c r="G198" s="138">
        <f t="shared" si="69"/>
        <v>0</v>
      </c>
      <c r="I198" s="192"/>
      <c r="J198" s="192"/>
      <c r="K198" s="190"/>
      <c r="L198" s="190"/>
      <c r="M198" s="191"/>
      <c r="N198" s="191"/>
      <c r="O198" s="191"/>
      <c r="P198" s="190"/>
      <c r="Q198" s="156"/>
    </row>
    <row r="199" spans="1:17" x14ac:dyDescent="0.25">
      <c r="A199" s="40" t="s">
        <v>91</v>
      </c>
      <c r="B199" s="27">
        <v>2023</v>
      </c>
      <c r="C199" s="27" t="s">
        <v>143</v>
      </c>
      <c r="D199" s="29" t="s">
        <v>101</v>
      </c>
      <c r="E199" s="27" t="s">
        <v>92</v>
      </c>
      <c r="F199" s="30" t="s">
        <v>146</v>
      </c>
      <c r="G199" s="138">
        <f t="shared" si="69"/>
        <v>0</v>
      </c>
      <c r="I199" s="192"/>
      <c r="J199" s="192"/>
      <c r="K199" s="190"/>
      <c r="L199" s="190"/>
      <c r="M199" s="191"/>
      <c r="N199" s="191"/>
      <c r="O199" s="191"/>
      <c r="P199" s="190"/>
      <c r="Q199" s="156"/>
    </row>
    <row r="200" spans="1:17" x14ac:dyDescent="0.25">
      <c r="A200" s="40" t="s">
        <v>91</v>
      </c>
      <c r="B200" s="27">
        <v>2023</v>
      </c>
      <c r="C200" s="27" t="s">
        <v>144</v>
      </c>
      <c r="D200" s="29" t="s">
        <v>101</v>
      </c>
      <c r="E200" s="27" t="s">
        <v>92</v>
      </c>
      <c r="F200" s="30" t="s">
        <v>146</v>
      </c>
      <c r="G200" s="138">
        <f t="shared" ref="G200:G263" si="70">SUM(H200:P200)</f>
        <v>0</v>
      </c>
      <c r="I200" s="192"/>
      <c r="J200" s="192"/>
      <c r="K200" s="190"/>
      <c r="L200" s="190"/>
      <c r="M200" s="191"/>
      <c r="N200" s="191"/>
      <c r="O200" s="191"/>
      <c r="P200" s="190"/>
      <c r="Q200" s="156"/>
    </row>
    <row r="201" spans="1:17" x14ac:dyDescent="0.25">
      <c r="A201" s="40" t="s">
        <v>91</v>
      </c>
      <c r="B201" s="27">
        <v>2023</v>
      </c>
      <c r="C201" s="27" t="s">
        <v>145</v>
      </c>
      <c r="D201" s="29" t="s">
        <v>101</v>
      </c>
      <c r="E201" s="27" t="s">
        <v>92</v>
      </c>
      <c r="F201" s="30" t="s">
        <v>146</v>
      </c>
      <c r="G201" s="138">
        <f t="shared" si="70"/>
        <v>0</v>
      </c>
      <c r="I201" s="192"/>
      <c r="J201" s="192"/>
      <c r="K201" s="190"/>
      <c r="L201" s="190"/>
      <c r="M201" s="191"/>
      <c r="N201" s="191"/>
      <c r="O201" s="191"/>
      <c r="P201" s="190"/>
      <c r="Q201" s="156"/>
    </row>
    <row r="202" spans="1:17" x14ac:dyDescent="0.25">
      <c r="A202" s="40" t="s">
        <v>91</v>
      </c>
      <c r="B202" s="27">
        <v>2023</v>
      </c>
      <c r="C202" s="27" t="s">
        <v>103</v>
      </c>
      <c r="D202" s="29" t="s">
        <v>101</v>
      </c>
      <c r="E202" s="27" t="s">
        <v>92</v>
      </c>
      <c r="F202" s="30" t="s">
        <v>146</v>
      </c>
      <c r="G202" s="142">
        <f t="shared" si="70"/>
        <v>0</v>
      </c>
      <c r="I202" s="192"/>
      <c r="J202" s="192"/>
      <c r="K202" s="190"/>
      <c r="L202" s="190"/>
      <c r="M202" s="191"/>
      <c r="N202" s="191"/>
      <c r="O202" s="191"/>
      <c r="P202" s="190"/>
      <c r="Q202" s="156"/>
    </row>
    <row r="203" spans="1:17" x14ac:dyDescent="0.25">
      <c r="A203" s="65" t="s">
        <v>91</v>
      </c>
      <c r="B203" s="66">
        <v>2021</v>
      </c>
      <c r="C203" s="66" t="s">
        <v>128</v>
      </c>
      <c r="D203" s="98" t="s">
        <v>102</v>
      </c>
      <c r="E203" s="66" t="s">
        <v>92</v>
      </c>
      <c r="F203" s="99" t="s">
        <v>146</v>
      </c>
      <c r="G203" s="162">
        <f t="shared" si="70"/>
        <v>0</v>
      </c>
      <c r="H203" s="215"/>
      <c r="I203" s="189"/>
      <c r="J203" s="189"/>
      <c r="K203" s="187"/>
      <c r="L203" s="187"/>
      <c r="M203" s="188"/>
      <c r="N203" s="188"/>
      <c r="O203" s="188"/>
      <c r="P203" s="187"/>
      <c r="Q203" s="156"/>
    </row>
    <row r="204" spans="1:17" x14ac:dyDescent="0.25">
      <c r="A204" s="40" t="s">
        <v>91</v>
      </c>
      <c r="B204" s="27">
        <v>2021</v>
      </c>
      <c r="C204" s="27" t="s">
        <v>129</v>
      </c>
      <c r="D204" s="29" t="s">
        <v>102</v>
      </c>
      <c r="E204" s="27" t="s">
        <v>92</v>
      </c>
      <c r="F204" s="30" t="s">
        <v>146</v>
      </c>
      <c r="G204" s="138">
        <f t="shared" si="70"/>
        <v>0</v>
      </c>
      <c r="I204" s="192"/>
      <c r="J204" s="192"/>
      <c r="K204" s="190"/>
      <c r="L204" s="190"/>
      <c r="M204" s="191"/>
      <c r="N204" s="191"/>
      <c r="O204" s="191"/>
      <c r="P204" s="190"/>
      <c r="Q204" s="156"/>
    </row>
    <row r="205" spans="1:17" x14ac:dyDescent="0.25">
      <c r="A205" s="40" t="s">
        <v>91</v>
      </c>
      <c r="B205" s="27">
        <v>2021</v>
      </c>
      <c r="C205" s="27" t="s">
        <v>130</v>
      </c>
      <c r="D205" s="29" t="s">
        <v>102</v>
      </c>
      <c r="E205" s="27" t="s">
        <v>92</v>
      </c>
      <c r="F205" s="30" t="s">
        <v>146</v>
      </c>
      <c r="G205" s="138">
        <f t="shared" si="70"/>
        <v>0</v>
      </c>
      <c r="I205" s="192"/>
      <c r="J205" s="192"/>
      <c r="K205" s="190"/>
      <c r="L205" s="190"/>
      <c r="M205" s="191"/>
      <c r="N205" s="191"/>
      <c r="O205" s="191"/>
      <c r="P205" s="190"/>
      <c r="Q205" s="156"/>
    </row>
    <row r="206" spans="1:17" x14ac:dyDescent="0.25">
      <c r="A206" s="40" t="s">
        <v>91</v>
      </c>
      <c r="B206" s="27">
        <v>2021</v>
      </c>
      <c r="C206" s="27" t="s">
        <v>131</v>
      </c>
      <c r="D206" s="29" t="s">
        <v>102</v>
      </c>
      <c r="E206" s="27" t="s">
        <v>92</v>
      </c>
      <c r="F206" s="30" t="s">
        <v>146</v>
      </c>
      <c r="G206" s="138">
        <f t="shared" si="70"/>
        <v>0</v>
      </c>
      <c r="I206" s="192"/>
      <c r="J206" s="192"/>
      <c r="K206" s="190"/>
      <c r="L206" s="190"/>
      <c r="M206" s="191"/>
      <c r="N206" s="191"/>
      <c r="O206" s="191"/>
      <c r="P206" s="190"/>
      <c r="Q206" s="156"/>
    </row>
    <row r="207" spans="1:17" x14ac:dyDescent="0.25">
      <c r="A207" s="40" t="s">
        <v>91</v>
      </c>
      <c r="B207" s="27">
        <v>2021</v>
      </c>
      <c r="C207" s="27" t="s">
        <v>132</v>
      </c>
      <c r="D207" s="29" t="s">
        <v>102</v>
      </c>
      <c r="E207" s="27" t="s">
        <v>92</v>
      </c>
      <c r="F207" s="30" t="s">
        <v>146</v>
      </c>
      <c r="G207" s="138">
        <f t="shared" si="70"/>
        <v>0</v>
      </c>
      <c r="I207" s="192"/>
      <c r="J207" s="192"/>
      <c r="K207" s="190"/>
      <c r="L207" s="190"/>
      <c r="M207" s="191"/>
      <c r="N207" s="191"/>
      <c r="O207" s="191"/>
      <c r="P207" s="190"/>
      <c r="Q207" s="156"/>
    </row>
    <row r="208" spans="1:17" x14ac:dyDescent="0.25">
      <c r="A208" s="40" t="s">
        <v>91</v>
      </c>
      <c r="B208" s="27">
        <v>2021</v>
      </c>
      <c r="C208" s="27" t="s">
        <v>133</v>
      </c>
      <c r="D208" s="29" t="s">
        <v>102</v>
      </c>
      <c r="E208" s="27" t="s">
        <v>92</v>
      </c>
      <c r="F208" s="30" t="s">
        <v>146</v>
      </c>
      <c r="G208" s="138">
        <f t="shared" si="70"/>
        <v>0</v>
      </c>
      <c r="I208" s="192"/>
      <c r="J208" s="192"/>
      <c r="K208" s="190"/>
      <c r="L208" s="190"/>
      <c r="M208" s="191"/>
      <c r="N208" s="191"/>
      <c r="O208" s="191"/>
      <c r="P208" s="190"/>
      <c r="Q208" s="156"/>
    </row>
    <row r="209" spans="1:17" x14ac:dyDescent="0.25">
      <c r="A209" s="40" t="s">
        <v>91</v>
      </c>
      <c r="B209" s="27">
        <v>2021</v>
      </c>
      <c r="C209" s="27" t="s">
        <v>134</v>
      </c>
      <c r="D209" s="29" t="s">
        <v>102</v>
      </c>
      <c r="E209" s="27" t="s">
        <v>92</v>
      </c>
      <c r="F209" s="30" t="s">
        <v>146</v>
      </c>
      <c r="G209" s="138">
        <f t="shared" si="70"/>
        <v>0</v>
      </c>
      <c r="I209" s="192"/>
      <c r="J209" s="192"/>
      <c r="K209" s="190"/>
      <c r="L209" s="190"/>
      <c r="M209" s="191"/>
      <c r="N209" s="191"/>
      <c r="O209" s="191"/>
      <c r="P209" s="190"/>
      <c r="Q209" s="156"/>
    </row>
    <row r="210" spans="1:17" x14ac:dyDescent="0.25">
      <c r="A210" s="40" t="s">
        <v>91</v>
      </c>
      <c r="B210" s="27">
        <v>2021</v>
      </c>
      <c r="C210" s="27" t="s">
        <v>135</v>
      </c>
      <c r="D210" s="29" t="s">
        <v>102</v>
      </c>
      <c r="E210" s="27" t="s">
        <v>92</v>
      </c>
      <c r="F210" s="30" t="s">
        <v>146</v>
      </c>
      <c r="G210" s="138">
        <f t="shared" si="70"/>
        <v>0</v>
      </c>
      <c r="I210" s="192"/>
      <c r="J210" s="192"/>
      <c r="K210" s="190"/>
      <c r="L210" s="190"/>
      <c r="M210" s="191"/>
      <c r="N210" s="191"/>
      <c r="O210" s="191"/>
      <c r="P210" s="190"/>
      <c r="Q210" s="156"/>
    </row>
    <row r="211" spans="1:17" x14ac:dyDescent="0.25">
      <c r="A211" s="40" t="s">
        <v>91</v>
      </c>
      <c r="B211" s="27">
        <v>2021</v>
      </c>
      <c r="C211" s="27" t="s">
        <v>136</v>
      </c>
      <c r="D211" s="29" t="s">
        <v>102</v>
      </c>
      <c r="E211" s="27" t="s">
        <v>92</v>
      </c>
      <c r="F211" s="30" t="s">
        <v>146</v>
      </c>
      <c r="G211" s="138">
        <f t="shared" si="70"/>
        <v>0</v>
      </c>
      <c r="I211" s="192"/>
      <c r="J211" s="192"/>
      <c r="K211" s="190"/>
      <c r="L211" s="190"/>
      <c r="M211" s="191"/>
      <c r="N211" s="191"/>
      <c r="O211" s="191"/>
      <c r="P211" s="190"/>
      <c r="Q211" s="156"/>
    </row>
    <row r="212" spans="1:17" x14ac:dyDescent="0.25">
      <c r="A212" s="40" t="s">
        <v>91</v>
      </c>
      <c r="B212" s="27">
        <v>2021</v>
      </c>
      <c r="C212" s="27" t="s">
        <v>137</v>
      </c>
      <c r="D212" s="29" t="s">
        <v>102</v>
      </c>
      <c r="E212" s="27" t="s">
        <v>92</v>
      </c>
      <c r="F212" s="30" t="s">
        <v>146</v>
      </c>
      <c r="G212" s="138">
        <f t="shared" si="70"/>
        <v>0</v>
      </c>
      <c r="I212" s="192"/>
      <c r="J212" s="192"/>
      <c r="K212" s="190"/>
      <c r="L212" s="190"/>
      <c r="M212" s="191"/>
      <c r="N212" s="191"/>
      <c r="O212" s="191"/>
      <c r="P212" s="190"/>
      <c r="Q212" s="156"/>
    </row>
    <row r="213" spans="1:17" x14ac:dyDescent="0.25">
      <c r="A213" s="40" t="s">
        <v>91</v>
      </c>
      <c r="B213" s="27">
        <v>2021</v>
      </c>
      <c r="C213" s="27" t="s">
        <v>138</v>
      </c>
      <c r="D213" s="29" t="s">
        <v>102</v>
      </c>
      <c r="E213" s="27" t="s">
        <v>92</v>
      </c>
      <c r="F213" s="30" t="s">
        <v>146</v>
      </c>
      <c r="G213" s="138">
        <f t="shared" si="70"/>
        <v>0</v>
      </c>
      <c r="I213" s="192"/>
      <c r="J213" s="192"/>
      <c r="K213" s="190"/>
      <c r="L213" s="190"/>
      <c r="M213" s="191"/>
      <c r="N213" s="191"/>
      <c r="O213" s="191"/>
      <c r="P213" s="190"/>
      <c r="Q213" s="156"/>
    </row>
    <row r="214" spans="1:17" x14ac:dyDescent="0.25">
      <c r="A214" s="40" t="s">
        <v>91</v>
      </c>
      <c r="B214" s="27">
        <v>2021</v>
      </c>
      <c r="C214" s="27" t="s">
        <v>139</v>
      </c>
      <c r="D214" s="29" t="s">
        <v>102</v>
      </c>
      <c r="E214" s="27" t="s">
        <v>92</v>
      </c>
      <c r="F214" s="30" t="s">
        <v>146</v>
      </c>
      <c r="G214" s="138">
        <f t="shared" si="70"/>
        <v>0</v>
      </c>
      <c r="I214" s="192"/>
      <c r="J214" s="192"/>
      <c r="K214" s="190"/>
      <c r="L214" s="190"/>
      <c r="M214" s="191"/>
      <c r="N214" s="191"/>
      <c r="O214" s="191"/>
      <c r="P214" s="190"/>
      <c r="Q214" s="156"/>
    </row>
    <row r="215" spans="1:17" x14ac:dyDescent="0.25">
      <c r="A215" s="40" t="s">
        <v>91</v>
      </c>
      <c r="B215" s="27">
        <v>2021</v>
      </c>
      <c r="C215" s="27" t="s">
        <v>140</v>
      </c>
      <c r="D215" s="29" t="s">
        <v>102</v>
      </c>
      <c r="E215" s="27" t="s">
        <v>92</v>
      </c>
      <c r="F215" s="30" t="s">
        <v>146</v>
      </c>
      <c r="G215" s="138">
        <f t="shared" si="70"/>
        <v>0</v>
      </c>
      <c r="I215" s="192"/>
      <c r="J215" s="192"/>
      <c r="K215" s="190"/>
      <c r="L215" s="190"/>
      <c r="M215" s="191"/>
      <c r="N215" s="191"/>
      <c r="O215" s="191"/>
      <c r="P215" s="190"/>
      <c r="Q215" s="156"/>
    </row>
    <row r="216" spans="1:17" x14ac:dyDescent="0.25">
      <c r="A216" s="40" t="s">
        <v>91</v>
      </c>
      <c r="B216" s="27">
        <v>2021</v>
      </c>
      <c r="C216" s="27" t="s">
        <v>141</v>
      </c>
      <c r="D216" s="29" t="s">
        <v>102</v>
      </c>
      <c r="E216" s="27" t="s">
        <v>92</v>
      </c>
      <c r="F216" s="30" t="s">
        <v>146</v>
      </c>
      <c r="G216" s="138">
        <f t="shared" si="70"/>
        <v>0</v>
      </c>
      <c r="I216" s="192"/>
      <c r="J216" s="192"/>
      <c r="K216" s="190"/>
      <c r="L216" s="190"/>
      <c r="M216" s="191"/>
      <c r="N216" s="191"/>
      <c r="O216" s="191"/>
      <c r="P216" s="190"/>
      <c r="Q216" s="156"/>
    </row>
    <row r="217" spans="1:17" x14ac:dyDescent="0.25">
      <c r="A217" s="40" t="s">
        <v>91</v>
      </c>
      <c r="B217" s="27">
        <v>2021</v>
      </c>
      <c r="C217" s="27" t="s">
        <v>142</v>
      </c>
      <c r="D217" s="29" t="s">
        <v>102</v>
      </c>
      <c r="E217" s="27" t="s">
        <v>92</v>
      </c>
      <c r="F217" s="30" t="s">
        <v>146</v>
      </c>
      <c r="G217" s="138">
        <f t="shared" si="70"/>
        <v>0</v>
      </c>
      <c r="I217" s="192"/>
      <c r="J217" s="192"/>
      <c r="K217" s="190"/>
      <c r="L217" s="190"/>
      <c r="M217" s="191"/>
      <c r="N217" s="191"/>
      <c r="O217" s="191"/>
      <c r="P217" s="190"/>
      <c r="Q217" s="156"/>
    </row>
    <row r="218" spans="1:17" x14ac:dyDescent="0.25">
      <c r="A218" s="40" t="s">
        <v>91</v>
      </c>
      <c r="B218" s="27">
        <v>2021</v>
      </c>
      <c r="C218" s="27" t="s">
        <v>143</v>
      </c>
      <c r="D218" s="29" t="s">
        <v>102</v>
      </c>
      <c r="E218" s="27" t="s">
        <v>92</v>
      </c>
      <c r="F218" s="30" t="s">
        <v>146</v>
      </c>
      <c r="G218" s="138">
        <f t="shared" si="70"/>
        <v>0</v>
      </c>
      <c r="I218" s="192"/>
      <c r="J218" s="192"/>
      <c r="K218" s="190"/>
      <c r="L218" s="190"/>
      <c r="M218" s="191"/>
      <c r="N218" s="191"/>
      <c r="O218" s="191"/>
      <c r="P218" s="190"/>
      <c r="Q218" s="156"/>
    </row>
    <row r="219" spans="1:17" x14ac:dyDescent="0.25">
      <c r="A219" s="40" t="s">
        <v>91</v>
      </c>
      <c r="B219" s="27">
        <v>2021</v>
      </c>
      <c r="C219" s="27" t="s">
        <v>144</v>
      </c>
      <c r="D219" s="29" t="s">
        <v>102</v>
      </c>
      <c r="E219" s="27" t="s">
        <v>92</v>
      </c>
      <c r="F219" s="30" t="s">
        <v>146</v>
      </c>
      <c r="G219" s="138">
        <f t="shared" si="70"/>
        <v>0</v>
      </c>
      <c r="I219" s="192"/>
      <c r="J219" s="192"/>
      <c r="K219" s="190"/>
      <c r="L219" s="190"/>
      <c r="M219" s="191"/>
      <c r="N219" s="191"/>
      <c r="O219" s="191"/>
      <c r="P219" s="190"/>
      <c r="Q219" s="156"/>
    </row>
    <row r="220" spans="1:17" x14ac:dyDescent="0.25">
      <c r="A220" s="40" t="s">
        <v>91</v>
      </c>
      <c r="B220" s="27">
        <v>2021</v>
      </c>
      <c r="C220" s="27" t="s">
        <v>145</v>
      </c>
      <c r="D220" s="29" t="s">
        <v>102</v>
      </c>
      <c r="E220" s="27" t="s">
        <v>92</v>
      </c>
      <c r="F220" s="30" t="s">
        <v>146</v>
      </c>
      <c r="G220" s="138">
        <f t="shared" si="70"/>
        <v>0</v>
      </c>
      <c r="I220" s="192"/>
      <c r="J220" s="192"/>
      <c r="K220" s="190"/>
      <c r="L220" s="190"/>
      <c r="M220" s="191"/>
      <c r="N220" s="191"/>
      <c r="O220" s="191"/>
      <c r="P220" s="190"/>
      <c r="Q220" s="156"/>
    </row>
    <row r="221" spans="1:17" x14ac:dyDescent="0.25">
      <c r="A221" s="40" t="s">
        <v>91</v>
      </c>
      <c r="B221" s="27">
        <v>2021</v>
      </c>
      <c r="C221" s="27" t="s">
        <v>103</v>
      </c>
      <c r="D221" s="29" t="s">
        <v>102</v>
      </c>
      <c r="E221" s="27" t="s">
        <v>92</v>
      </c>
      <c r="F221" s="30" t="s">
        <v>146</v>
      </c>
      <c r="G221" s="142">
        <f t="shared" si="70"/>
        <v>0</v>
      </c>
      <c r="I221" s="192"/>
      <c r="J221" s="192"/>
      <c r="K221" s="190"/>
      <c r="L221" s="190"/>
      <c r="M221" s="191"/>
      <c r="N221" s="191"/>
      <c r="O221" s="191"/>
      <c r="P221" s="190"/>
      <c r="Q221" s="156"/>
    </row>
    <row r="222" spans="1:17" x14ac:dyDescent="0.25">
      <c r="A222" s="65" t="s">
        <v>91</v>
      </c>
      <c r="B222" s="66">
        <v>2022</v>
      </c>
      <c r="C222" s="66" t="s">
        <v>128</v>
      </c>
      <c r="D222" s="98" t="s">
        <v>102</v>
      </c>
      <c r="E222" s="66" t="s">
        <v>92</v>
      </c>
      <c r="F222" s="99" t="s">
        <v>146</v>
      </c>
      <c r="G222" s="162">
        <f t="shared" si="70"/>
        <v>0</v>
      </c>
      <c r="H222" s="215"/>
      <c r="I222" s="189"/>
      <c r="J222" s="189"/>
      <c r="K222" s="187"/>
      <c r="L222" s="187"/>
      <c r="M222" s="188"/>
      <c r="N222" s="188"/>
      <c r="O222" s="188"/>
      <c r="P222" s="187"/>
      <c r="Q222" s="156"/>
    </row>
    <row r="223" spans="1:17" x14ac:dyDescent="0.25">
      <c r="A223" s="40" t="s">
        <v>91</v>
      </c>
      <c r="B223" s="27">
        <v>2022</v>
      </c>
      <c r="C223" s="27" t="s">
        <v>129</v>
      </c>
      <c r="D223" s="29" t="s">
        <v>102</v>
      </c>
      <c r="E223" s="27" t="s">
        <v>92</v>
      </c>
      <c r="F223" s="30" t="s">
        <v>146</v>
      </c>
      <c r="G223" s="138">
        <f t="shared" si="70"/>
        <v>0</v>
      </c>
      <c r="I223" s="192"/>
      <c r="J223" s="192"/>
      <c r="K223" s="190"/>
      <c r="L223" s="190"/>
      <c r="M223" s="191"/>
      <c r="N223" s="191"/>
      <c r="O223" s="191"/>
      <c r="P223" s="190"/>
      <c r="Q223" s="156"/>
    </row>
    <row r="224" spans="1:17" x14ac:dyDescent="0.25">
      <c r="A224" s="40" t="s">
        <v>91</v>
      </c>
      <c r="B224" s="27">
        <v>2022</v>
      </c>
      <c r="C224" s="27" t="s">
        <v>130</v>
      </c>
      <c r="D224" s="29" t="s">
        <v>102</v>
      </c>
      <c r="E224" s="27" t="s">
        <v>92</v>
      </c>
      <c r="F224" s="30" t="s">
        <v>146</v>
      </c>
      <c r="G224" s="138">
        <f t="shared" si="70"/>
        <v>0</v>
      </c>
      <c r="I224" s="192"/>
      <c r="J224" s="192"/>
      <c r="K224" s="190"/>
      <c r="L224" s="190"/>
      <c r="M224" s="191"/>
      <c r="N224" s="191"/>
      <c r="O224" s="191"/>
      <c r="P224" s="190"/>
      <c r="Q224" s="156"/>
    </row>
    <row r="225" spans="1:17" x14ac:dyDescent="0.25">
      <c r="A225" s="40" t="s">
        <v>91</v>
      </c>
      <c r="B225" s="27">
        <v>2022</v>
      </c>
      <c r="C225" s="27" t="s">
        <v>131</v>
      </c>
      <c r="D225" s="29" t="s">
        <v>102</v>
      </c>
      <c r="E225" s="27" t="s">
        <v>92</v>
      </c>
      <c r="F225" s="30" t="s">
        <v>146</v>
      </c>
      <c r="G225" s="138">
        <f t="shared" si="70"/>
        <v>0</v>
      </c>
      <c r="I225" s="192"/>
      <c r="J225" s="192"/>
      <c r="K225" s="190"/>
      <c r="L225" s="190"/>
      <c r="M225" s="191"/>
      <c r="N225" s="191"/>
      <c r="O225" s="191"/>
      <c r="P225" s="190"/>
      <c r="Q225" s="156"/>
    </row>
    <row r="226" spans="1:17" x14ac:dyDescent="0.25">
      <c r="A226" s="40" t="s">
        <v>91</v>
      </c>
      <c r="B226" s="27">
        <v>2022</v>
      </c>
      <c r="C226" s="27" t="s">
        <v>132</v>
      </c>
      <c r="D226" s="29" t="s">
        <v>102</v>
      </c>
      <c r="E226" s="27" t="s">
        <v>92</v>
      </c>
      <c r="F226" s="30" t="s">
        <v>146</v>
      </c>
      <c r="G226" s="138">
        <f t="shared" si="70"/>
        <v>0</v>
      </c>
      <c r="I226" s="192"/>
      <c r="J226" s="192"/>
      <c r="K226" s="190"/>
      <c r="L226" s="190"/>
      <c r="M226" s="191"/>
      <c r="N226" s="191"/>
      <c r="O226" s="191"/>
      <c r="P226" s="190"/>
      <c r="Q226" s="156"/>
    </row>
    <row r="227" spans="1:17" x14ac:dyDescent="0.25">
      <c r="A227" s="40" t="s">
        <v>91</v>
      </c>
      <c r="B227" s="27">
        <v>2022</v>
      </c>
      <c r="C227" s="27" t="s">
        <v>133</v>
      </c>
      <c r="D227" s="29" t="s">
        <v>102</v>
      </c>
      <c r="E227" s="27" t="s">
        <v>92</v>
      </c>
      <c r="F227" s="30" t="s">
        <v>146</v>
      </c>
      <c r="G227" s="138">
        <f t="shared" si="70"/>
        <v>0</v>
      </c>
      <c r="I227" s="192"/>
      <c r="J227" s="192"/>
      <c r="K227" s="190"/>
      <c r="L227" s="190"/>
      <c r="M227" s="191"/>
      <c r="N227" s="191"/>
      <c r="O227" s="191"/>
      <c r="P227" s="190"/>
      <c r="Q227" s="156"/>
    </row>
    <row r="228" spans="1:17" x14ac:dyDescent="0.25">
      <c r="A228" s="40" t="s">
        <v>91</v>
      </c>
      <c r="B228" s="27">
        <v>2022</v>
      </c>
      <c r="C228" s="27" t="s">
        <v>134</v>
      </c>
      <c r="D228" s="29" t="s">
        <v>102</v>
      </c>
      <c r="E228" s="27" t="s">
        <v>92</v>
      </c>
      <c r="F228" s="30" t="s">
        <v>146</v>
      </c>
      <c r="G228" s="138">
        <f t="shared" si="70"/>
        <v>0</v>
      </c>
      <c r="I228" s="192"/>
      <c r="J228" s="192"/>
      <c r="K228" s="190"/>
      <c r="L228" s="190"/>
      <c r="M228" s="191"/>
      <c r="N228" s="191"/>
      <c r="O228" s="191"/>
      <c r="P228" s="190"/>
      <c r="Q228" s="156"/>
    </row>
    <row r="229" spans="1:17" x14ac:dyDescent="0.25">
      <c r="A229" s="40" t="s">
        <v>91</v>
      </c>
      <c r="B229" s="27">
        <v>2022</v>
      </c>
      <c r="C229" s="27" t="s">
        <v>135</v>
      </c>
      <c r="D229" s="29" t="s">
        <v>102</v>
      </c>
      <c r="E229" s="27" t="s">
        <v>92</v>
      </c>
      <c r="F229" s="30" t="s">
        <v>146</v>
      </c>
      <c r="G229" s="138">
        <f t="shared" si="70"/>
        <v>0</v>
      </c>
      <c r="I229" s="192"/>
      <c r="J229" s="192"/>
      <c r="K229" s="190"/>
      <c r="L229" s="190"/>
      <c r="M229" s="191"/>
      <c r="N229" s="191"/>
      <c r="O229" s="191"/>
      <c r="P229" s="190"/>
      <c r="Q229" s="156"/>
    </row>
    <row r="230" spans="1:17" x14ac:dyDescent="0.25">
      <c r="A230" s="40" t="s">
        <v>91</v>
      </c>
      <c r="B230" s="27">
        <v>2022</v>
      </c>
      <c r="C230" s="27" t="s">
        <v>136</v>
      </c>
      <c r="D230" s="29" t="s">
        <v>102</v>
      </c>
      <c r="E230" s="27" t="s">
        <v>92</v>
      </c>
      <c r="F230" s="30" t="s">
        <v>146</v>
      </c>
      <c r="G230" s="138">
        <f t="shared" si="70"/>
        <v>0</v>
      </c>
      <c r="I230" s="192"/>
      <c r="J230" s="192"/>
      <c r="K230" s="190"/>
      <c r="L230" s="190"/>
      <c r="M230" s="191"/>
      <c r="N230" s="191"/>
      <c r="O230" s="191"/>
      <c r="P230" s="190"/>
      <c r="Q230" s="156"/>
    </row>
    <row r="231" spans="1:17" x14ac:dyDescent="0.25">
      <c r="A231" s="40" t="s">
        <v>91</v>
      </c>
      <c r="B231" s="27">
        <v>2022</v>
      </c>
      <c r="C231" s="27" t="s">
        <v>137</v>
      </c>
      <c r="D231" s="29" t="s">
        <v>102</v>
      </c>
      <c r="E231" s="27" t="s">
        <v>92</v>
      </c>
      <c r="F231" s="30" t="s">
        <v>146</v>
      </c>
      <c r="G231" s="138">
        <f t="shared" si="70"/>
        <v>0</v>
      </c>
      <c r="I231" s="192"/>
      <c r="J231" s="192"/>
      <c r="K231" s="190"/>
      <c r="L231" s="190"/>
      <c r="M231" s="191"/>
      <c r="N231" s="191"/>
      <c r="O231" s="191"/>
      <c r="P231" s="190"/>
      <c r="Q231" s="156"/>
    </row>
    <row r="232" spans="1:17" x14ac:dyDescent="0.25">
      <c r="A232" s="40" t="s">
        <v>91</v>
      </c>
      <c r="B232" s="27">
        <v>2022</v>
      </c>
      <c r="C232" s="27" t="s">
        <v>138</v>
      </c>
      <c r="D232" s="29" t="s">
        <v>102</v>
      </c>
      <c r="E232" s="27" t="s">
        <v>92</v>
      </c>
      <c r="F232" s="30" t="s">
        <v>146</v>
      </c>
      <c r="G232" s="138">
        <f t="shared" si="70"/>
        <v>0</v>
      </c>
      <c r="I232" s="192"/>
      <c r="J232" s="192"/>
      <c r="K232" s="190"/>
      <c r="L232" s="190"/>
      <c r="M232" s="191"/>
      <c r="N232" s="191"/>
      <c r="O232" s="191"/>
      <c r="P232" s="190"/>
      <c r="Q232" s="156"/>
    </row>
    <row r="233" spans="1:17" x14ac:dyDescent="0.25">
      <c r="A233" s="40" t="s">
        <v>91</v>
      </c>
      <c r="B233" s="27">
        <v>2022</v>
      </c>
      <c r="C233" s="27" t="s">
        <v>139</v>
      </c>
      <c r="D233" s="29" t="s">
        <v>102</v>
      </c>
      <c r="E233" s="27" t="s">
        <v>92</v>
      </c>
      <c r="F233" s="30" t="s">
        <v>146</v>
      </c>
      <c r="G233" s="138">
        <f t="shared" si="70"/>
        <v>0</v>
      </c>
      <c r="I233" s="192"/>
      <c r="J233" s="192"/>
      <c r="K233" s="190"/>
      <c r="L233" s="190"/>
      <c r="M233" s="191"/>
      <c r="N233" s="191"/>
      <c r="O233" s="191"/>
      <c r="P233" s="190"/>
      <c r="Q233" s="156"/>
    </row>
    <row r="234" spans="1:17" x14ac:dyDescent="0.25">
      <c r="A234" s="40" t="s">
        <v>91</v>
      </c>
      <c r="B234" s="27">
        <v>2022</v>
      </c>
      <c r="C234" s="27" t="s">
        <v>140</v>
      </c>
      <c r="D234" s="29" t="s">
        <v>102</v>
      </c>
      <c r="E234" s="27" t="s">
        <v>92</v>
      </c>
      <c r="F234" s="30" t="s">
        <v>146</v>
      </c>
      <c r="G234" s="138">
        <f t="shared" si="70"/>
        <v>0</v>
      </c>
      <c r="I234" s="192"/>
      <c r="J234" s="192"/>
      <c r="K234" s="190"/>
      <c r="L234" s="190"/>
      <c r="M234" s="191"/>
      <c r="N234" s="191"/>
      <c r="O234" s="191"/>
      <c r="P234" s="190"/>
      <c r="Q234" s="156"/>
    </row>
    <row r="235" spans="1:17" x14ac:dyDescent="0.25">
      <c r="A235" s="40" t="s">
        <v>91</v>
      </c>
      <c r="B235" s="27">
        <v>2022</v>
      </c>
      <c r="C235" s="27" t="s">
        <v>141</v>
      </c>
      <c r="D235" s="29" t="s">
        <v>102</v>
      </c>
      <c r="E235" s="27" t="s">
        <v>92</v>
      </c>
      <c r="F235" s="30" t="s">
        <v>146</v>
      </c>
      <c r="G235" s="138">
        <f t="shared" si="70"/>
        <v>0</v>
      </c>
      <c r="I235" s="192"/>
      <c r="J235" s="192"/>
      <c r="K235" s="190"/>
      <c r="L235" s="190"/>
      <c r="M235" s="191"/>
      <c r="N235" s="191"/>
      <c r="O235" s="191"/>
      <c r="P235" s="190"/>
      <c r="Q235" s="156"/>
    </row>
    <row r="236" spans="1:17" x14ac:dyDescent="0.25">
      <c r="A236" s="40" t="s">
        <v>91</v>
      </c>
      <c r="B236" s="27">
        <v>2022</v>
      </c>
      <c r="C236" s="27" t="s">
        <v>142</v>
      </c>
      <c r="D236" s="29" t="s">
        <v>102</v>
      </c>
      <c r="E236" s="27" t="s">
        <v>92</v>
      </c>
      <c r="F236" s="30" t="s">
        <v>146</v>
      </c>
      <c r="G236" s="138">
        <f t="shared" si="70"/>
        <v>0</v>
      </c>
      <c r="I236" s="192"/>
      <c r="J236" s="192"/>
      <c r="K236" s="190"/>
      <c r="L236" s="190"/>
      <c r="M236" s="191"/>
      <c r="N236" s="191"/>
      <c r="O236" s="191"/>
      <c r="P236" s="190"/>
      <c r="Q236" s="156"/>
    </row>
    <row r="237" spans="1:17" x14ac:dyDescent="0.25">
      <c r="A237" s="40" t="s">
        <v>91</v>
      </c>
      <c r="B237" s="27">
        <v>2022</v>
      </c>
      <c r="C237" s="27" t="s">
        <v>143</v>
      </c>
      <c r="D237" s="29" t="s">
        <v>102</v>
      </c>
      <c r="E237" s="27" t="s">
        <v>92</v>
      </c>
      <c r="F237" s="30" t="s">
        <v>146</v>
      </c>
      <c r="G237" s="138">
        <f t="shared" si="70"/>
        <v>0</v>
      </c>
      <c r="I237" s="192"/>
      <c r="J237" s="192"/>
      <c r="K237" s="190"/>
      <c r="L237" s="190"/>
      <c r="M237" s="191"/>
      <c r="N237" s="191"/>
      <c r="O237" s="191"/>
      <c r="P237" s="190"/>
      <c r="Q237" s="156"/>
    </row>
    <row r="238" spans="1:17" x14ac:dyDescent="0.25">
      <c r="A238" s="40" t="s">
        <v>91</v>
      </c>
      <c r="B238" s="27">
        <v>2022</v>
      </c>
      <c r="C238" s="27" t="s">
        <v>144</v>
      </c>
      <c r="D238" s="29" t="s">
        <v>102</v>
      </c>
      <c r="E238" s="27" t="s">
        <v>92</v>
      </c>
      <c r="F238" s="30" t="s">
        <v>146</v>
      </c>
      <c r="G238" s="138">
        <f t="shared" si="70"/>
        <v>0</v>
      </c>
      <c r="I238" s="192"/>
      <c r="J238" s="192"/>
      <c r="K238" s="190"/>
      <c r="L238" s="190"/>
      <c r="M238" s="191"/>
      <c r="N238" s="191"/>
      <c r="O238" s="191"/>
      <c r="P238" s="190"/>
      <c r="Q238" s="156"/>
    </row>
    <row r="239" spans="1:17" x14ac:dyDescent="0.25">
      <c r="A239" s="40" t="s">
        <v>91</v>
      </c>
      <c r="B239" s="27">
        <v>2022</v>
      </c>
      <c r="C239" s="27" t="s">
        <v>145</v>
      </c>
      <c r="D239" s="29" t="s">
        <v>102</v>
      </c>
      <c r="E239" s="27" t="s">
        <v>92</v>
      </c>
      <c r="F239" s="30" t="s">
        <v>146</v>
      </c>
      <c r="G239" s="138">
        <f t="shared" si="70"/>
        <v>0</v>
      </c>
      <c r="I239" s="192"/>
      <c r="J239" s="192"/>
      <c r="K239" s="190"/>
      <c r="L239" s="190"/>
      <c r="M239" s="191"/>
      <c r="N239" s="191"/>
      <c r="O239" s="191"/>
      <c r="P239" s="190"/>
      <c r="Q239" s="156"/>
    </row>
    <row r="240" spans="1:17" x14ac:dyDescent="0.25">
      <c r="A240" s="40" t="s">
        <v>91</v>
      </c>
      <c r="B240" s="27">
        <v>2022</v>
      </c>
      <c r="C240" s="27" t="s">
        <v>103</v>
      </c>
      <c r="D240" s="29" t="s">
        <v>102</v>
      </c>
      <c r="E240" s="27" t="s">
        <v>92</v>
      </c>
      <c r="F240" s="30" t="s">
        <v>146</v>
      </c>
      <c r="G240" s="142">
        <f t="shared" si="70"/>
        <v>0</v>
      </c>
      <c r="I240" s="192"/>
      <c r="J240" s="192"/>
      <c r="K240" s="190"/>
      <c r="L240" s="190"/>
      <c r="M240" s="191"/>
      <c r="N240" s="191"/>
      <c r="O240" s="191"/>
      <c r="P240" s="190"/>
      <c r="Q240" s="156"/>
    </row>
    <row r="241" spans="1:17" x14ac:dyDescent="0.25">
      <c r="A241" s="65" t="s">
        <v>91</v>
      </c>
      <c r="B241" s="66">
        <v>2023</v>
      </c>
      <c r="C241" s="66" t="s">
        <v>128</v>
      </c>
      <c r="D241" s="98" t="s">
        <v>102</v>
      </c>
      <c r="E241" s="66" t="s">
        <v>92</v>
      </c>
      <c r="F241" s="99" t="s">
        <v>146</v>
      </c>
      <c r="G241" s="162">
        <f t="shared" si="70"/>
        <v>0</v>
      </c>
      <c r="H241" s="215"/>
      <c r="I241" s="189"/>
      <c r="J241" s="189"/>
      <c r="K241" s="187"/>
      <c r="L241" s="187"/>
      <c r="M241" s="188"/>
      <c r="N241" s="188"/>
      <c r="O241" s="188"/>
      <c r="P241" s="187"/>
      <c r="Q241" s="156"/>
    </row>
    <row r="242" spans="1:17" x14ac:dyDescent="0.25">
      <c r="A242" s="40" t="s">
        <v>91</v>
      </c>
      <c r="B242" s="27">
        <v>2023</v>
      </c>
      <c r="C242" s="27" t="s">
        <v>129</v>
      </c>
      <c r="D242" s="29" t="s">
        <v>102</v>
      </c>
      <c r="E242" s="27" t="s">
        <v>92</v>
      </c>
      <c r="F242" s="30" t="s">
        <v>146</v>
      </c>
      <c r="G242" s="138">
        <f t="shared" si="70"/>
        <v>0</v>
      </c>
      <c r="I242" s="192"/>
      <c r="J242" s="192"/>
      <c r="K242" s="190"/>
      <c r="L242" s="190"/>
      <c r="M242" s="191"/>
      <c r="N242" s="191"/>
      <c r="O242" s="191"/>
      <c r="P242" s="190"/>
      <c r="Q242" s="156"/>
    </row>
    <row r="243" spans="1:17" x14ac:dyDescent="0.25">
      <c r="A243" s="40" t="s">
        <v>91</v>
      </c>
      <c r="B243" s="27">
        <v>2023</v>
      </c>
      <c r="C243" s="27" t="s">
        <v>130</v>
      </c>
      <c r="D243" s="29" t="s">
        <v>102</v>
      </c>
      <c r="E243" s="27" t="s">
        <v>92</v>
      </c>
      <c r="F243" s="30" t="s">
        <v>146</v>
      </c>
      <c r="G243" s="138">
        <f t="shared" si="70"/>
        <v>0</v>
      </c>
      <c r="I243" s="192"/>
      <c r="J243" s="192"/>
      <c r="K243" s="190"/>
      <c r="L243" s="190"/>
      <c r="M243" s="191"/>
      <c r="N243" s="191"/>
      <c r="O243" s="191"/>
      <c r="P243" s="190"/>
      <c r="Q243" s="156"/>
    </row>
    <row r="244" spans="1:17" x14ac:dyDescent="0.25">
      <c r="A244" s="40" t="s">
        <v>91</v>
      </c>
      <c r="B244" s="27">
        <v>2023</v>
      </c>
      <c r="C244" s="27" t="s">
        <v>131</v>
      </c>
      <c r="D244" s="29" t="s">
        <v>102</v>
      </c>
      <c r="E244" s="27" t="s">
        <v>92</v>
      </c>
      <c r="F244" s="30" t="s">
        <v>146</v>
      </c>
      <c r="G244" s="138">
        <f t="shared" si="70"/>
        <v>0</v>
      </c>
      <c r="I244" s="192"/>
      <c r="J244" s="192"/>
      <c r="K244" s="190"/>
      <c r="L244" s="190"/>
      <c r="M244" s="191"/>
      <c r="N244" s="191"/>
      <c r="O244" s="191"/>
      <c r="P244" s="190"/>
      <c r="Q244" s="156"/>
    </row>
    <row r="245" spans="1:17" x14ac:dyDescent="0.25">
      <c r="A245" s="40" t="s">
        <v>91</v>
      </c>
      <c r="B245" s="27">
        <v>2023</v>
      </c>
      <c r="C245" s="27" t="s">
        <v>132</v>
      </c>
      <c r="D245" s="29" t="s">
        <v>102</v>
      </c>
      <c r="E245" s="27" t="s">
        <v>92</v>
      </c>
      <c r="F245" s="30" t="s">
        <v>146</v>
      </c>
      <c r="G245" s="138">
        <f t="shared" si="70"/>
        <v>0</v>
      </c>
      <c r="I245" s="192"/>
      <c r="J245" s="192"/>
      <c r="K245" s="190"/>
      <c r="L245" s="190"/>
      <c r="M245" s="191"/>
      <c r="N245" s="191"/>
      <c r="O245" s="191"/>
      <c r="P245" s="190"/>
      <c r="Q245" s="156"/>
    </row>
    <row r="246" spans="1:17" x14ac:dyDescent="0.25">
      <c r="A246" s="40" t="s">
        <v>91</v>
      </c>
      <c r="B246" s="27">
        <v>2023</v>
      </c>
      <c r="C246" s="27" t="s">
        <v>133</v>
      </c>
      <c r="D246" s="29" t="s">
        <v>102</v>
      </c>
      <c r="E246" s="27" t="s">
        <v>92</v>
      </c>
      <c r="F246" s="30" t="s">
        <v>146</v>
      </c>
      <c r="G246" s="138">
        <f t="shared" si="70"/>
        <v>0</v>
      </c>
      <c r="I246" s="192"/>
      <c r="J246" s="192"/>
      <c r="K246" s="190"/>
      <c r="L246" s="190"/>
      <c r="M246" s="191"/>
      <c r="N246" s="191"/>
      <c r="O246" s="191"/>
      <c r="P246" s="190"/>
      <c r="Q246" s="156"/>
    </row>
    <row r="247" spans="1:17" x14ac:dyDescent="0.25">
      <c r="A247" s="40" t="s">
        <v>91</v>
      </c>
      <c r="B247" s="27">
        <v>2023</v>
      </c>
      <c r="C247" s="27" t="s">
        <v>134</v>
      </c>
      <c r="D247" s="29" t="s">
        <v>102</v>
      </c>
      <c r="E247" s="27" t="s">
        <v>92</v>
      </c>
      <c r="F247" s="30" t="s">
        <v>146</v>
      </c>
      <c r="G247" s="138">
        <f t="shared" si="70"/>
        <v>0</v>
      </c>
      <c r="I247" s="192"/>
      <c r="J247" s="192"/>
      <c r="K247" s="190"/>
      <c r="L247" s="190"/>
      <c r="M247" s="191"/>
      <c r="N247" s="191"/>
      <c r="O247" s="191"/>
      <c r="P247" s="190"/>
      <c r="Q247" s="156"/>
    </row>
    <row r="248" spans="1:17" x14ac:dyDescent="0.25">
      <c r="A248" s="40" t="s">
        <v>91</v>
      </c>
      <c r="B248" s="27">
        <v>2023</v>
      </c>
      <c r="C248" s="27" t="s">
        <v>135</v>
      </c>
      <c r="D248" s="29" t="s">
        <v>102</v>
      </c>
      <c r="E248" s="27" t="s">
        <v>92</v>
      </c>
      <c r="F248" s="30" t="s">
        <v>146</v>
      </c>
      <c r="G248" s="138">
        <f t="shared" si="70"/>
        <v>0</v>
      </c>
      <c r="I248" s="192"/>
      <c r="J248" s="192"/>
      <c r="K248" s="190"/>
      <c r="L248" s="190"/>
      <c r="M248" s="191"/>
      <c r="N248" s="191"/>
      <c r="O248" s="191"/>
      <c r="P248" s="190"/>
      <c r="Q248" s="156"/>
    </row>
    <row r="249" spans="1:17" x14ac:dyDescent="0.25">
      <c r="A249" s="40" t="s">
        <v>91</v>
      </c>
      <c r="B249" s="27">
        <v>2023</v>
      </c>
      <c r="C249" s="27" t="s">
        <v>136</v>
      </c>
      <c r="D249" s="29" t="s">
        <v>102</v>
      </c>
      <c r="E249" s="27" t="s">
        <v>92</v>
      </c>
      <c r="F249" s="30" t="s">
        <v>146</v>
      </c>
      <c r="G249" s="138">
        <f t="shared" si="70"/>
        <v>0</v>
      </c>
      <c r="I249" s="192"/>
      <c r="J249" s="192"/>
      <c r="K249" s="190"/>
      <c r="L249" s="190"/>
      <c r="M249" s="191"/>
      <c r="N249" s="191"/>
      <c r="O249" s="191"/>
      <c r="P249" s="190"/>
      <c r="Q249" s="156"/>
    </row>
    <row r="250" spans="1:17" x14ac:dyDescent="0.25">
      <c r="A250" s="40" t="s">
        <v>91</v>
      </c>
      <c r="B250" s="27">
        <v>2023</v>
      </c>
      <c r="C250" s="27" t="s">
        <v>137</v>
      </c>
      <c r="D250" s="29" t="s">
        <v>102</v>
      </c>
      <c r="E250" s="27" t="s">
        <v>92</v>
      </c>
      <c r="F250" s="30" t="s">
        <v>146</v>
      </c>
      <c r="G250" s="138">
        <f t="shared" si="70"/>
        <v>0</v>
      </c>
      <c r="I250" s="192"/>
      <c r="J250" s="192"/>
      <c r="K250" s="190"/>
      <c r="L250" s="190"/>
      <c r="M250" s="191"/>
      <c r="N250" s="191"/>
      <c r="O250" s="191"/>
      <c r="P250" s="190"/>
      <c r="Q250" s="156"/>
    </row>
    <row r="251" spans="1:17" x14ac:dyDescent="0.25">
      <c r="A251" s="40" t="s">
        <v>91</v>
      </c>
      <c r="B251" s="27">
        <v>2023</v>
      </c>
      <c r="C251" s="27" t="s">
        <v>138</v>
      </c>
      <c r="D251" s="29" t="s">
        <v>102</v>
      </c>
      <c r="E251" s="27" t="s">
        <v>92</v>
      </c>
      <c r="F251" s="30" t="s">
        <v>146</v>
      </c>
      <c r="G251" s="138">
        <f t="shared" si="70"/>
        <v>0</v>
      </c>
      <c r="I251" s="192"/>
      <c r="J251" s="192"/>
      <c r="K251" s="190"/>
      <c r="L251" s="190"/>
      <c r="M251" s="191"/>
      <c r="N251" s="191"/>
      <c r="O251" s="191"/>
      <c r="P251" s="190"/>
      <c r="Q251" s="156"/>
    </row>
    <row r="252" spans="1:17" x14ac:dyDescent="0.25">
      <c r="A252" s="40" t="s">
        <v>91</v>
      </c>
      <c r="B252" s="27">
        <v>2023</v>
      </c>
      <c r="C252" s="27" t="s">
        <v>139</v>
      </c>
      <c r="D252" s="29" t="s">
        <v>102</v>
      </c>
      <c r="E252" s="27" t="s">
        <v>92</v>
      </c>
      <c r="F252" s="30" t="s">
        <v>146</v>
      </c>
      <c r="G252" s="138">
        <f t="shared" si="70"/>
        <v>0</v>
      </c>
      <c r="I252" s="192"/>
      <c r="J252" s="192"/>
      <c r="K252" s="190"/>
      <c r="L252" s="190"/>
      <c r="M252" s="191"/>
      <c r="N252" s="191"/>
      <c r="O252" s="191"/>
      <c r="P252" s="190"/>
      <c r="Q252" s="156"/>
    </row>
    <row r="253" spans="1:17" x14ac:dyDescent="0.25">
      <c r="A253" s="40" t="s">
        <v>91</v>
      </c>
      <c r="B253" s="27">
        <v>2023</v>
      </c>
      <c r="C253" s="27" t="s">
        <v>140</v>
      </c>
      <c r="D253" s="29" t="s">
        <v>102</v>
      </c>
      <c r="E253" s="27" t="s">
        <v>92</v>
      </c>
      <c r="F253" s="30" t="s">
        <v>146</v>
      </c>
      <c r="G253" s="138">
        <f t="shared" si="70"/>
        <v>0</v>
      </c>
      <c r="I253" s="192"/>
      <c r="J253" s="192"/>
      <c r="K253" s="190"/>
      <c r="L253" s="190"/>
      <c r="M253" s="191"/>
      <c r="N253" s="191"/>
      <c r="O253" s="191"/>
      <c r="P253" s="190"/>
      <c r="Q253" s="156"/>
    </row>
    <row r="254" spans="1:17" x14ac:dyDescent="0.25">
      <c r="A254" s="40" t="s">
        <v>91</v>
      </c>
      <c r="B254" s="27">
        <v>2023</v>
      </c>
      <c r="C254" s="27" t="s">
        <v>141</v>
      </c>
      <c r="D254" s="29" t="s">
        <v>102</v>
      </c>
      <c r="E254" s="27" t="s">
        <v>92</v>
      </c>
      <c r="F254" s="30" t="s">
        <v>146</v>
      </c>
      <c r="G254" s="138">
        <f t="shared" si="70"/>
        <v>0</v>
      </c>
      <c r="I254" s="192"/>
      <c r="J254" s="192"/>
      <c r="K254" s="190"/>
      <c r="L254" s="190"/>
      <c r="M254" s="191"/>
      <c r="N254" s="191"/>
      <c r="O254" s="191"/>
      <c r="P254" s="190"/>
      <c r="Q254" s="156"/>
    </row>
    <row r="255" spans="1:17" x14ac:dyDescent="0.25">
      <c r="A255" s="40" t="s">
        <v>91</v>
      </c>
      <c r="B255" s="27">
        <v>2023</v>
      </c>
      <c r="C255" s="27" t="s">
        <v>142</v>
      </c>
      <c r="D255" s="29" t="s">
        <v>102</v>
      </c>
      <c r="E255" s="27" t="s">
        <v>92</v>
      </c>
      <c r="F255" s="30" t="s">
        <v>146</v>
      </c>
      <c r="G255" s="138">
        <f t="shared" si="70"/>
        <v>0</v>
      </c>
      <c r="I255" s="192"/>
      <c r="J255" s="192"/>
      <c r="K255" s="190"/>
      <c r="L255" s="190"/>
      <c r="M255" s="191"/>
      <c r="N255" s="191"/>
      <c r="O255" s="191"/>
      <c r="P255" s="190"/>
      <c r="Q255" s="156"/>
    </row>
    <row r="256" spans="1:17" x14ac:dyDescent="0.25">
      <c r="A256" s="40" t="s">
        <v>91</v>
      </c>
      <c r="B256" s="27">
        <v>2023</v>
      </c>
      <c r="C256" s="27" t="s">
        <v>143</v>
      </c>
      <c r="D256" s="29" t="s">
        <v>102</v>
      </c>
      <c r="E256" s="27" t="s">
        <v>92</v>
      </c>
      <c r="F256" s="30" t="s">
        <v>146</v>
      </c>
      <c r="G256" s="138">
        <f t="shared" si="70"/>
        <v>0</v>
      </c>
      <c r="I256" s="192"/>
      <c r="J256" s="192"/>
      <c r="K256" s="190"/>
      <c r="L256" s="190"/>
      <c r="M256" s="191"/>
      <c r="N256" s="191"/>
      <c r="O256" s="191"/>
      <c r="P256" s="190"/>
      <c r="Q256" s="156"/>
    </row>
    <row r="257" spans="1:17" x14ac:dyDescent="0.25">
      <c r="A257" s="40" t="s">
        <v>91</v>
      </c>
      <c r="B257" s="27">
        <v>2023</v>
      </c>
      <c r="C257" s="27" t="s">
        <v>144</v>
      </c>
      <c r="D257" s="29" t="s">
        <v>102</v>
      </c>
      <c r="E257" s="27" t="s">
        <v>92</v>
      </c>
      <c r="F257" s="30" t="s">
        <v>146</v>
      </c>
      <c r="G257" s="138">
        <f t="shared" si="70"/>
        <v>0</v>
      </c>
      <c r="I257" s="192"/>
      <c r="J257" s="192"/>
      <c r="K257" s="190"/>
      <c r="L257" s="190"/>
      <c r="M257" s="191"/>
      <c r="N257" s="191"/>
      <c r="O257" s="191"/>
      <c r="P257" s="190"/>
      <c r="Q257" s="156"/>
    </row>
    <row r="258" spans="1:17" x14ac:dyDescent="0.25">
      <c r="A258" s="40" t="s">
        <v>91</v>
      </c>
      <c r="B258" s="27">
        <v>2023</v>
      </c>
      <c r="C258" s="27" t="s">
        <v>145</v>
      </c>
      <c r="D258" s="29" t="s">
        <v>102</v>
      </c>
      <c r="E258" s="27" t="s">
        <v>92</v>
      </c>
      <c r="F258" s="30" t="s">
        <v>146</v>
      </c>
      <c r="G258" s="138">
        <f t="shared" si="70"/>
        <v>0</v>
      </c>
      <c r="I258" s="192"/>
      <c r="J258" s="192"/>
      <c r="K258" s="190"/>
      <c r="L258" s="190"/>
      <c r="M258" s="191"/>
      <c r="N258" s="191"/>
      <c r="O258" s="191"/>
      <c r="P258" s="190"/>
      <c r="Q258" s="156"/>
    </row>
    <row r="259" spans="1:17" x14ac:dyDescent="0.25">
      <c r="A259" s="40" t="s">
        <v>91</v>
      </c>
      <c r="B259" s="27">
        <v>2023</v>
      </c>
      <c r="C259" s="27" t="s">
        <v>103</v>
      </c>
      <c r="D259" s="29" t="s">
        <v>102</v>
      </c>
      <c r="E259" s="27" t="s">
        <v>92</v>
      </c>
      <c r="F259" s="30" t="s">
        <v>146</v>
      </c>
      <c r="G259" s="142">
        <f t="shared" si="70"/>
        <v>0</v>
      </c>
      <c r="I259" s="192"/>
      <c r="J259" s="192"/>
      <c r="K259" s="190"/>
      <c r="L259" s="190"/>
      <c r="M259" s="191"/>
      <c r="N259" s="191"/>
      <c r="O259" s="191"/>
      <c r="P259" s="190"/>
      <c r="Q259" s="156"/>
    </row>
    <row r="260" spans="1:17" x14ac:dyDescent="0.25">
      <c r="A260" s="65" t="s">
        <v>91</v>
      </c>
      <c r="B260" s="66">
        <v>2021</v>
      </c>
      <c r="C260" s="66" t="s">
        <v>128</v>
      </c>
      <c r="D260" s="98" t="s">
        <v>103</v>
      </c>
      <c r="E260" s="66" t="s">
        <v>92</v>
      </c>
      <c r="F260" s="99" t="s">
        <v>146</v>
      </c>
      <c r="G260" s="162">
        <f t="shared" si="70"/>
        <v>0</v>
      </c>
      <c r="H260" s="215"/>
      <c r="I260" s="189"/>
      <c r="J260" s="189"/>
      <c r="K260" s="187"/>
      <c r="L260" s="187"/>
      <c r="M260" s="188"/>
      <c r="N260" s="188"/>
      <c r="O260" s="188"/>
      <c r="P260" s="187"/>
      <c r="Q260" s="156"/>
    </row>
    <row r="261" spans="1:17" x14ac:dyDescent="0.25">
      <c r="A261" s="40" t="s">
        <v>91</v>
      </c>
      <c r="B261" s="27">
        <v>2021</v>
      </c>
      <c r="C261" s="27" t="s">
        <v>129</v>
      </c>
      <c r="D261" s="29" t="s">
        <v>103</v>
      </c>
      <c r="E261" s="27" t="s">
        <v>92</v>
      </c>
      <c r="F261" s="30" t="s">
        <v>146</v>
      </c>
      <c r="G261" s="138">
        <f t="shared" si="70"/>
        <v>0</v>
      </c>
      <c r="I261" s="192"/>
      <c r="J261" s="192"/>
      <c r="K261" s="190"/>
      <c r="L261" s="190"/>
      <c r="M261" s="191"/>
      <c r="N261" s="191"/>
      <c r="O261" s="191"/>
      <c r="P261" s="190"/>
      <c r="Q261" s="156"/>
    </row>
    <row r="262" spans="1:17" x14ac:dyDescent="0.25">
      <c r="A262" s="40" t="s">
        <v>91</v>
      </c>
      <c r="B262" s="27">
        <v>2021</v>
      </c>
      <c r="C262" s="27" t="s">
        <v>130</v>
      </c>
      <c r="D262" s="29" t="s">
        <v>103</v>
      </c>
      <c r="E262" s="27" t="s">
        <v>92</v>
      </c>
      <c r="F262" s="30" t="s">
        <v>146</v>
      </c>
      <c r="G262" s="138">
        <f t="shared" si="70"/>
        <v>0</v>
      </c>
      <c r="I262" s="192"/>
      <c r="J262" s="192"/>
      <c r="K262" s="190"/>
      <c r="L262" s="190"/>
      <c r="M262" s="191"/>
      <c r="N262" s="191"/>
      <c r="O262" s="191"/>
      <c r="P262" s="190"/>
      <c r="Q262" s="156"/>
    </row>
    <row r="263" spans="1:17" x14ac:dyDescent="0.25">
      <c r="A263" s="40" t="s">
        <v>91</v>
      </c>
      <c r="B263" s="27">
        <v>2021</v>
      </c>
      <c r="C263" s="27" t="s">
        <v>131</v>
      </c>
      <c r="D263" s="29" t="s">
        <v>103</v>
      </c>
      <c r="E263" s="27" t="s">
        <v>92</v>
      </c>
      <c r="F263" s="30" t="s">
        <v>146</v>
      </c>
      <c r="G263" s="138">
        <f t="shared" si="70"/>
        <v>0</v>
      </c>
      <c r="I263" s="192"/>
      <c r="J263" s="192"/>
      <c r="K263" s="190"/>
      <c r="L263" s="190"/>
      <c r="M263" s="191"/>
      <c r="N263" s="191"/>
      <c r="O263" s="191"/>
      <c r="P263" s="190"/>
      <c r="Q263" s="156"/>
    </row>
    <row r="264" spans="1:17" x14ac:dyDescent="0.25">
      <c r="A264" s="40" t="s">
        <v>91</v>
      </c>
      <c r="B264" s="27">
        <v>2021</v>
      </c>
      <c r="C264" s="27" t="s">
        <v>132</v>
      </c>
      <c r="D264" s="29" t="s">
        <v>103</v>
      </c>
      <c r="E264" s="27" t="s">
        <v>92</v>
      </c>
      <c r="F264" s="30" t="s">
        <v>146</v>
      </c>
      <c r="G264" s="138">
        <f t="shared" ref="G264:G316" si="71">SUM(H264:P264)</f>
        <v>0</v>
      </c>
      <c r="I264" s="192"/>
      <c r="J264" s="192"/>
      <c r="K264" s="190"/>
      <c r="L264" s="190"/>
      <c r="M264" s="191"/>
      <c r="N264" s="191"/>
      <c r="O264" s="191"/>
      <c r="P264" s="190"/>
      <c r="Q264" s="156"/>
    </row>
    <row r="265" spans="1:17" x14ac:dyDescent="0.25">
      <c r="A265" s="40" t="s">
        <v>91</v>
      </c>
      <c r="B265" s="27">
        <v>2021</v>
      </c>
      <c r="C265" s="27" t="s">
        <v>133</v>
      </c>
      <c r="D265" s="29" t="s">
        <v>103</v>
      </c>
      <c r="E265" s="27" t="s">
        <v>92</v>
      </c>
      <c r="F265" s="30" t="s">
        <v>146</v>
      </c>
      <c r="G265" s="138">
        <f t="shared" si="71"/>
        <v>0</v>
      </c>
      <c r="I265" s="192"/>
      <c r="J265" s="192"/>
      <c r="K265" s="190"/>
      <c r="L265" s="190"/>
      <c r="M265" s="191"/>
      <c r="N265" s="191"/>
      <c r="O265" s="191"/>
      <c r="P265" s="190"/>
      <c r="Q265" s="156"/>
    </row>
    <row r="266" spans="1:17" x14ac:dyDescent="0.25">
      <c r="A266" s="40" t="s">
        <v>91</v>
      </c>
      <c r="B266" s="27">
        <v>2021</v>
      </c>
      <c r="C266" s="27" t="s">
        <v>134</v>
      </c>
      <c r="D266" s="29" t="s">
        <v>103</v>
      </c>
      <c r="E266" s="27" t="s">
        <v>92</v>
      </c>
      <c r="F266" s="30" t="s">
        <v>146</v>
      </c>
      <c r="G266" s="138">
        <f t="shared" si="71"/>
        <v>0</v>
      </c>
      <c r="I266" s="192"/>
      <c r="J266" s="192"/>
      <c r="K266" s="190"/>
      <c r="L266" s="190"/>
      <c r="M266" s="191"/>
      <c r="N266" s="191"/>
      <c r="O266" s="191"/>
      <c r="P266" s="190"/>
      <c r="Q266" s="156"/>
    </row>
    <row r="267" spans="1:17" x14ac:dyDescent="0.25">
      <c r="A267" s="40" t="s">
        <v>91</v>
      </c>
      <c r="B267" s="27">
        <v>2021</v>
      </c>
      <c r="C267" s="27" t="s">
        <v>135</v>
      </c>
      <c r="D267" s="29" t="s">
        <v>103</v>
      </c>
      <c r="E267" s="27" t="s">
        <v>92</v>
      </c>
      <c r="F267" s="30" t="s">
        <v>146</v>
      </c>
      <c r="G267" s="138">
        <f t="shared" si="71"/>
        <v>0</v>
      </c>
      <c r="I267" s="192"/>
      <c r="J267" s="192"/>
      <c r="K267" s="190"/>
      <c r="L267" s="190"/>
      <c r="M267" s="191"/>
      <c r="N267" s="191"/>
      <c r="O267" s="191"/>
      <c r="P267" s="190"/>
      <c r="Q267" s="156"/>
    </row>
    <row r="268" spans="1:17" x14ac:dyDescent="0.25">
      <c r="A268" s="40" t="s">
        <v>91</v>
      </c>
      <c r="B268" s="27">
        <v>2021</v>
      </c>
      <c r="C268" s="27" t="s">
        <v>136</v>
      </c>
      <c r="D268" s="29" t="s">
        <v>103</v>
      </c>
      <c r="E268" s="27" t="s">
        <v>92</v>
      </c>
      <c r="F268" s="30" t="s">
        <v>146</v>
      </c>
      <c r="G268" s="138">
        <f t="shared" si="71"/>
        <v>0</v>
      </c>
      <c r="I268" s="192"/>
      <c r="J268" s="192"/>
      <c r="K268" s="190"/>
      <c r="L268" s="190"/>
      <c r="M268" s="191"/>
      <c r="N268" s="191"/>
      <c r="O268" s="191"/>
      <c r="P268" s="190"/>
      <c r="Q268" s="156"/>
    </row>
    <row r="269" spans="1:17" x14ac:dyDescent="0.25">
      <c r="A269" s="40" t="s">
        <v>91</v>
      </c>
      <c r="B269" s="27">
        <v>2021</v>
      </c>
      <c r="C269" s="27" t="s">
        <v>137</v>
      </c>
      <c r="D269" s="29" t="s">
        <v>103</v>
      </c>
      <c r="E269" s="27" t="s">
        <v>92</v>
      </c>
      <c r="F269" s="30" t="s">
        <v>146</v>
      </c>
      <c r="G269" s="138">
        <f t="shared" si="71"/>
        <v>0</v>
      </c>
      <c r="I269" s="192"/>
      <c r="J269" s="192"/>
      <c r="K269" s="190"/>
      <c r="L269" s="190"/>
      <c r="M269" s="191"/>
      <c r="N269" s="191"/>
      <c r="O269" s="191"/>
      <c r="P269" s="190"/>
      <c r="Q269" s="156"/>
    </row>
    <row r="270" spans="1:17" x14ac:dyDescent="0.25">
      <c r="A270" s="40" t="s">
        <v>91</v>
      </c>
      <c r="B270" s="27">
        <v>2021</v>
      </c>
      <c r="C270" s="27" t="s">
        <v>138</v>
      </c>
      <c r="D270" s="29" t="s">
        <v>103</v>
      </c>
      <c r="E270" s="27" t="s">
        <v>92</v>
      </c>
      <c r="F270" s="30" t="s">
        <v>146</v>
      </c>
      <c r="G270" s="138">
        <f t="shared" si="71"/>
        <v>0</v>
      </c>
      <c r="I270" s="192"/>
      <c r="J270" s="192"/>
      <c r="K270" s="190"/>
      <c r="L270" s="190"/>
      <c r="M270" s="191"/>
      <c r="N270" s="191"/>
      <c r="O270" s="191"/>
      <c r="P270" s="190"/>
      <c r="Q270" s="156"/>
    </row>
    <row r="271" spans="1:17" x14ac:dyDescent="0.25">
      <c r="A271" s="40" t="s">
        <v>91</v>
      </c>
      <c r="B271" s="27">
        <v>2021</v>
      </c>
      <c r="C271" s="27" t="s">
        <v>139</v>
      </c>
      <c r="D271" s="29" t="s">
        <v>103</v>
      </c>
      <c r="E271" s="27" t="s">
        <v>92</v>
      </c>
      <c r="F271" s="30" t="s">
        <v>146</v>
      </c>
      <c r="G271" s="138">
        <f t="shared" si="71"/>
        <v>0</v>
      </c>
      <c r="I271" s="192"/>
      <c r="J271" s="192"/>
      <c r="K271" s="190"/>
      <c r="L271" s="190"/>
      <c r="M271" s="191"/>
      <c r="N271" s="191"/>
      <c r="O271" s="191"/>
      <c r="P271" s="190"/>
      <c r="Q271" s="156"/>
    </row>
    <row r="272" spans="1:17" x14ac:dyDescent="0.25">
      <c r="A272" s="40" t="s">
        <v>91</v>
      </c>
      <c r="B272" s="27">
        <v>2021</v>
      </c>
      <c r="C272" s="27" t="s">
        <v>140</v>
      </c>
      <c r="D272" s="29" t="s">
        <v>103</v>
      </c>
      <c r="E272" s="27" t="s">
        <v>92</v>
      </c>
      <c r="F272" s="30" t="s">
        <v>146</v>
      </c>
      <c r="G272" s="138">
        <f t="shared" si="71"/>
        <v>0</v>
      </c>
      <c r="I272" s="192"/>
      <c r="J272" s="192"/>
      <c r="K272" s="190"/>
      <c r="L272" s="190"/>
      <c r="M272" s="191"/>
      <c r="N272" s="191"/>
      <c r="O272" s="191"/>
      <c r="P272" s="190"/>
      <c r="Q272" s="156"/>
    </row>
    <row r="273" spans="1:17" x14ac:dyDescent="0.25">
      <c r="A273" s="40" t="s">
        <v>91</v>
      </c>
      <c r="B273" s="27">
        <v>2021</v>
      </c>
      <c r="C273" s="27" t="s">
        <v>141</v>
      </c>
      <c r="D273" s="29" t="s">
        <v>103</v>
      </c>
      <c r="E273" s="27" t="s">
        <v>92</v>
      </c>
      <c r="F273" s="30" t="s">
        <v>146</v>
      </c>
      <c r="G273" s="138">
        <f t="shared" si="71"/>
        <v>0</v>
      </c>
      <c r="I273" s="192"/>
      <c r="J273" s="192"/>
      <c r="K273" s="190"/>
      <c r="L273" s="190"/>
      <c r="M273" s="191"/>
      <c r="N273" s="191"/>
      <c r="O273" s="191"/>
      <c r="P273" s="190"/>
      <c r="Q273" s="156"/>
    </row>
    <row r="274" spans="1:17" x14ac:dyDescent="0.25">
      <c r="A274" s="40" t="s">
        <v>91</v>
      </c>
      <c r="B274" s="27">
        <v>2021</v>
      </c>
      <c r="C274" s="27" t="s">
        <v>142</v>
      </c>
      <c r="D274" s="29" t="s">
        <v>103</v>
      </c>
      <c r="E274" s="27" t="s">
        <v>92</v>
      </c>
      <c r="F274" s="30" t="s">
        <v>146</v>
      </c>
      <c r="G274" s="138">
        <f t="shared" si="71"/>
        <v>0</v>
      </c>
      <c r="I274" s="192"/>
      <c r="J274" s="192"/>
      <c r="K274" s="190"/>
      <c r="L274" s="190"/>
      <c r="M274" s="191"/>
      <c r="N274" s="191"/>
      <c r="O274" s="191"/>
      <c r="P274" s="190"/>
      <c r="Q274" s="156"/>
    </row>
    <row r="275" spans="1:17" x14ac:dyDescent="0.25">
      <c r="A275" s="40" t="s">
        <v>91</v>
      </c>
      <c r="B275" s="27">
        <v>2021</v>
      </c>
      <c r="C275" s="27" t="s">
        <v>143</v>
      </c>
      <c r="D275" s="29" t="s">
        <v>103</v>
      </c>
      <c r="E275" s="27" t="s">
        <v>92</v>
      </c>
      <c r="F275" s="30" t="s">
        <v>146</v>
      </c>
      <c r="G275" s="138">
        <f t="shared" si="71"/>
        <v>0</v>
      </c>
      <c r="I275" s="192"/>
      <c r="J275" s="192"/>
      <c r="K275" s="190"/>
      <c r="L275" s="190"/>
      <c r="M275" s="191"/>
      <c r="N275" s="191"/>
      <c r="O275" s="191"/>
      <c r="P275" s="190"/>
      <c r="Q275" s="156"/>
    </row>
    <row r="276" spans="1:17" x14ac:dyDescent="0.25">
      <c r="A276" s="40" t="s">
        <v>91</v>
      </c>
      <c r="B276" s="27">
        <v>2021</v>
      </c>
      <c r="C276" s="27" t="s">
        <v>144</v>
      </c>
      <c r="D276" s="29" t="s">
        <v>103</v>
      </c>
      <c r="E276" s="27" t="s">
        <v>92</v>
      </c>
      <c r="F276" s="30" t="s">
        <v>146</v>
      </c>
      <c r="G276" s="138">
        <f t="shared" si="71"/>
        <v>0</v>
      </c>
      <c r="I276" s="192"/>
      <c r="J276" s="192"/>
      <c r="K276" s="190"/>
      <c r="L276" s="190"/>
      <c r="M276" s="191"/>
      <c r="N276" s="191"/>
      <c r="O276" s="191"/>
      <c r="P276" s="190"/>
      <c r="Q276" s="156"/>
    </row>
    <row r="277" spans="1:17" x14ac:dyDescent="0.25">
      <c r="A277" s="40" t="s">
        <v>91</v>
      </c>
      <c r="B277" s="27">
        <v>2021</v>
      </c>
      <c r="C277" s="27" t="s">
        <v>145</v>
      </c>
      <c r="D277" s="29" t="s">
        <v>103</v>
      </c>
      <c r="E277" s="27" t="s">
        <v>92</v>
      </c>
      <c r="F277" s="30" t="s">
        <v>146</v>
      </c>
      <c r="G277" s="138">
        <f t="shared" si="71"/>
        <v>0</v>
      </c>
      <c r="I277" s="192"/>
      <c r="J277" s="192"/>
      <c r="K277" s="190"/>
      <c r="L277" s="190"/>
      <c r="M277" s="191"/>
      <c r="N277" s="191"/>
      <c r="O277" s="191"/>
      <c r="P277" s="190"/>
      <c r="Q277" s="156"/>
    </row>
    <row r="278" spans="1:17" x14ac:dyDescent="0.25">
      <c r="A278" s="40" t="s">
        <v>91</v>
      </c>
      <c r="B278" s="27">
        <v>2021</v>
      </c>
      <c r="C278" s="27" t="s">
        <v>103</v>
      </c>
      <c r="D278" s="29" t="s">
        <v>103</v>
      </c>
      <c r="E278" s="27" t="s">
        <v>92</v>
      </c>
      <c r="F278" s="30" t="s">
        <v>146</v>
      </c>
      <c r="G278" s="142">
        <f t="shared" si="71"/>
        <v>0</v>
      </c>
      <c r="I278" s="192"/>
      <c r="J278" s="192"/>
      <c r="K278" s="190"/>
      <c r="L278" s="190"/>
      <c r="M278" s="191"/>
      <c r="N278" s="191"/>
      <c r="O278" s="191"/>
      <c r="P278" s="190"/>
      <c r="Q278" s="156"/>
    </row>
    <row r="279" spans="1:17" x14ac:dyDescent="0.25">
      <c r="A279" s="65" t="s">
        <v>91</v>
      </c>
      <c r="B279" s="66">
        <v>2022</v>
      </c>
      <c r="C279" s="66" t="s">
        <v>128</v>
      </c>
      <c r="D279" s="98" t="s">
        <v>103</v>
      </c>
      <c r="E279" s="66" t="s">
        <v>92</v>
      </c>
      <c r="F279" s="99" t="s">
        <v>146</v>
      </c>
      <c r="G279" s="162">
        <f t="shared" si="71"/>
        <v>0</v>
      </c>
      <c r="H279" s="215"/>
      <c r="I279" s="189"/>
      <c r="J279" s="189"/>
      <c r="K279" s="187"/>
      <c r="L279" s="187"/>
      <c r="M279" s="188"/>
      <c r="N279" s="188"/>
      <c r="O279" s="188"/>
      <c r="P279" s="187"/>
      <c r="Q279" s="156"/>
    </row>
    <row r="280" spans="1:17" x14ac:dyDescent="0.25">
      <c r="A280" s="40" t="s">
        <v>91</v>
      </c>
      <c r="B280" s="27">
        <v>2022</v>
      </c>
      <c r="C280" s="27" t="s">
        <v>129</v>
      </c>
      <c r="D280" s="29" t="s">
        <v>103</v>
      </c>
      <c r="E280" s="27" t="s">
        <v>92</v>
      </c>
      <c r="F280" s="30" t="s">
        <v>146</v>
      </c>
      <c r="G280" s="138">
        <f t="shared" si="71"/>
        <v>0</v>
      </c>
      <c r="I280" s="192"/>
      <c r="J280" s="192"/>
      <c r="K280" s="190"/>
      <c r="L280" s="190"/>
      <c r="M280" s="191"/>
      <c r="N280" s="191"/>
      <c r="O280" s="191"/>
      <c r="P280" s="190"/>
      <c r="Q280" s="156"/>
    </row>
    <row r="281" spans="1:17" x14ac:dyDescent="0.25">
      <c r="A281" s="40" t="s">
        <v>91</v>
      </c>
      <c r="B281" s="27">
        <v>2022</v>
      </c>
      <c r="C281" s="27" t="s">
        <v>130</v>
      </c>
      <c r="D281" s="29" t="s">
        <v>103</v>
      </c>
      <c r="E281" s="27" t="s">
        <v>92</v>
      </c>
      <c r="F281" s="30" t="s">
        <v>146</v>
      </c>
      <c r="G281" s="138">
        <f t="shared" si="71"/>
        <v>0</v>
      </c>
      <c r="I281" s="192"/>
      <c r="J281" s="192"/>
      <c r="K281" s="190"/>
      <c r="L281" s="190"/>
      <c r="M281" s="191"/>
      <c r="N281" s="191"/>
      <c r="O281" s="191"/>
      <c r="P281" s="190"/>
      <c r="Q281" s="156"/>
    </row>
    <row r="282" spans="1:17" x14ac:dyDescent="0.25">
      <c r="A282" s="40" t="s">
        <v>91</v>
      </c>
      <c r="B282" s="27">
        <v>2022</v>
      </c>
      <c r="C282" s="27" t="s">
        <v>131</v>
      </c>
      <c r="D282" s="29" t="s">
        <v>103</v>
      </c>
      <c r="E282" s="27" t="s">
        <v>92</v>
      </c>
      <c r="F282" s="30" t="s">
        <v>146</v>
      </c>
      <c r="G282" s="138">
        <f t="shared" si="71"/>
        <v>0</v>
      </c>
      <c r="I282" s="192"/>
      <c r="J282" s="192"/>
      <c r="K282" s="190"/>
      <c r="L282" s="190"/>
      <c r="M282" s="191"/>
      <c r="N282" s="191"/>
      <c r="O282" s="191"/>
      <c r="P282" s="190"/>
      <c r="Q282" s="156"/>
    </row>
    <row r="283" spans="1:17" x14ac:dyDescent="0.25">
      <c r="A283" s="40" t="s">
        <v>91</v>
      </c>
      <c r="B283" s="27">
        <v>2022</v>
      </c>
      <c r="C283" s="27" t="s">
        <v>132</v>
      </c>
      <c r="D283" s="29" t="s">
        <v>103</v>
      </c>
      <c r="E283" s="27" t="s">
        <v>92</v>
      </c>
      <c r="F283" s="30" t="s">
        <v>146</v>
      </c>
      <c r="G283" s="138">
        <f t="shared" si="71"/>
        <v>0</v>
      </c>
      <c r="I283" s="192"/>
      <c r="J283" s="192"/>
      <c r="K283" s="190"/>
      <c r="L283" s="190"/>
      <c r="M283" s="191"/>
      <c r="N283" s="191"/>
      <c r="O283" s="191"/>
      <c r="P283" s="190"/>
      <c r="Q283" s="156"/>
    </row>
    <row r="284" spans="1:17" x14ac:dyDescent="0.25">
      <c r="A284" s="40" t="s">
        <v>91</v>
      </c>
      <c r="B284" s="27">
        <v>2022</v>
      </c>
      <c r="C284" s="27" t="s">
        <v>133</v>
      </c>
      <c r="D284" s="29" t="s">
        <v>103</v>
      </c>
      <c r="E284" s="27" t="s">
        <v>92</v>
      </c>
      <c r="F284" s="30" t="s">
        <v>146</v>
      </c>
      <c r="G284" s="138">
        <f t="shared" si="71"/>
        <v>0</v>
      </c>
      <c r="I284" s="192"/>
      <c r="J284" s="192"/>
      <c r="K284" s="190"/>
      <c r="L284" s="190"/>
      <c r="M284" s="191"/>
      <c r="N284" s="191"/>
      <c r="O284" s="191"/>
      <c r="P284" s="190"/>
      <c r="Q284" s="156"/>
    </row>
    <row r="285" spans="1:17" x14ac:dyDescent="0.25">
      <c r="A285" s="40" t="s">
        <v>91</v>
      </c>
      <c r="B285" s="27">
        <v>2022</v>
      </c>
      <c r="C285" s="27" t="s">
        <v>134</v>
      </c>
      <c r="D285" s="29" t="s">
        <v>103</v>
      </c>
      <c r="E285" s="27" t="s">
        <v>92</v>
      </c>
      <c r="F285" s="30" t="s">
        <v>146</v>
      </c>
      <c r="G285" s="138">
        <f t="shared" si="71"/>
        <v>0</v>
      </c>
      <c r="I285" s="192"/>
      <c r="J285" s="192"/>
      <c r="K285" s="190"/>
      <c r="L285" s="190"/>
      <c r="M285" s="191"/>
      <c r="N285" s="191"/>
      <c r="O285" s="191"/>
      <c r="P285" s="190"/>
      <c r="Q285" s="156"/>
    </row>
    <row r="286" spans="1:17" x14ac:dyDescent="0.25">
      <c r="A286" s="40" t="s">
        <v>91</v>
      </c>
      <c r="B286" s="27">
        <v>2022</v>
      </c>
      <c r="C286" s="27" t="s">
        <v>135</v>
      </c>
      <c r="D286" s="29" t="s">
        <v>103</v>
      </c>
      <c r="E286" s="27" t="s">
        <v>92</v>
      </c>
      <c r="F286" s="30" t="s">
        <v>146</v>
      </c>
      <c r="G286" s="138">
        <f t="shared" si="71"/>
        <v>0</v>
      </c>
      <c r="I286" s="192"/>
      <c r="J286" s="192"/>
      <c r="K286" s="190"/>
      <c r="L286" s="190"/>
      <c r="M286" s="191"/>
      <c r="N286" s="191"/>
      <c r="O286" s="191"/>
      <c r="P286" s="190"/>
      <c r="Q286" s="156"/>
    </row>
    <row r="287" spans="1:17" x14ac:dyDescent="0.25">
      <c r="A287" s="40" t="s">
        <v>91</v>
      </c>
      <c r="B287" s="27">
        <v>2022</v>
      </c>
      <c r="C287" s="27" t="s">
        <v>136</v>
      </c>
      <c r="D287" s="29" t="s">
        <v>103</v>
      </c>
      <c r="E287" s="27" t="s">
        <v>92</v>
      </c>
      <c r="F287" s="30" t="s">
        <v>146</v>
      </c>
      <c r="G287" s="138">
        <f t="shared" si="71"/>
        <v>0</v>
      </c>
      <c r="I287" s="192"/>
      <c r="J287" s="192"/>
      <c r="K287" s="190"/>
      <c r="L287" s="190"/>
      <c r="M287" s="191"/>
      <c r="N287" s="191"/>
      <c r="O287" s="191"/>
      <c r="P287" s="190"/>
      <c r="Q287" s="156"/>
    </row>
    <row r="288" spans="1:17" x14ac:dyDescent="0.25">
      <c r="A288" s="40" t="s">
        <v>91</v>
      </c>
      <c r="B288" s="27">
        <v>2022</v>
      </c>
      <c r="C288" s="27" t="s">
        <v>137</v>
      </c>
      <c r="D288" s="29" t="s">
        <v>103</v>
      </c>
      <c r="E288" s="27" t="s">
        <v>92</v>
      </c>
      <c r="F288" s="30" t="s">
        <v>146</v>
      </c>
      <c r="G288" s="138">
        <f t="shared" si="71"/>
        <v>0</v>
      </c>
      <c r="I288" s="192"/>
      <c r="J288" s="192"/>
      <c r="K288" s="190"/>
      <c r="L288" s="190"/>
      <c r="M288" s="191"/>
      <c r="N288" s="191"/>
      <c r="O288" s="191"/>
      <c r="P288" s="190"/>
      <c r="Q288" s="156"/>
    </row>
    <row r="289" spans="1:17" x14ac:dyDescent="0.25">
      <c r="A289" s="40" t="s">
        <v>91</v>
      </c>
      <c r="B289" s="27">
        <v>2022</v>
      </c>
      <c r="C289" s="27" t="s">
        <v>138</v>
      </c>
      <c r="D289" s="29" t="s">
        <v>103</v>
      </c>
      <c r="E289" s="27" t="s">
        <v>92</v>
      </c>
      <c r="F289" s="30" t="s">
        <v>146</v>
      </c>
      <c r="G289" s="138">
        <f t="shared" si="71"/>
        <v>0</v>
      </c>
      <c r="I289" s="192"/>
      <c r="J289" s="192"/>
      <c r="K289" s="190"/>
      <c r="L289" s="190"/>
      <c r="M289" s="191"/>
      <c r="N289" s="191"/>
      <c r="O289" s="191"/>
      <c r="P289" s="190"/>
      <c r="Q289" s="156"/>
    </row>
    <row r="290" spans="1:17" x14ac:dyDescent="0.25">
      <c r="A290" s="40" t="s">
        <v>91</v>
      </c>
      <c r="B290" s="27">
        <v>2022</v>
      </c>
      <c r="C290" s="27" t="s">
        <v>139</v>
      </c>
      <c r="D290" s="29" t="s">
        <v>103</v>
      </c>
      <c r="E290" s="27" t="s">
        <v>92</v>
      </c>
      <c r="F290" s="30" t="s">
        <v>146</v>
      </c>
      <c r="G290" s="138">
        <f t="shared" si="71"/>
        <v>0</v>
      </c>
      <c r="I290" s="192"/>
      <c r="J290" s="192"/>
      <c r="K290" s="190"/>
      <c r="L290" s="190"/>
      <c r="M290" s="191"/>
      <c r="N290" s="191"/>
      <c r="O290" s="191"/>
      <c r="P290" s="190"/>
      <c r="Q290" s="156"/>
    </row>
    <row r="291" spans="1:17" x14ac:dyDescent="0.25">
      <c r="A291" s="40" t="s">
        <v>91</v>
      </c>
      <c r="B291" s="27">
        <v>2022</v>
      </c>
      <c r="C291" s="27" t="s">
        <v>140</v>
      </c>
      <c r="D291" s="29" t="s">
        <v>103</v>
      </c>
      <c r="E291" s="27" t="s">
        <v>92</v>
      </c>
      <c r="F291" s="30" t="s">
        <v>146</v>
      </c>
      <c r="G291" s="138">
        <f t="shared" si="71"/>
        <v>0</v>
      </c>
      <c r="I291" s="192"/>
      <c r="J291" s="192"/>
      <c r="K291" s="190"/>
      <c r="L291" s="190"/>
      <c r="M291" s="191"/>
      <c r="N291" s="191"/>
      <c r="O291" s="191"/>
      <c r="P291" s="190"/>
      <c r="Q291" s="156"/>
    </row>
    <row r="292" spans="1:17" x14ac:dyDescent="0.25">
      <c r="A292" s="40" t="s">
        <v>91</v>
      </c>
      <c r="B292" s="27">
        <v>2022</v>
      </c>
      <c r="C292" s="27" t="s">
        <v>141</v>
      </c>
      <c r="D292" s="29" t="s">
        <v>103</v>
      </c>
      <c r="E292" s="27" t="s">
        <v>92</v>
      </c>
      <c r="F292" s="30" t="s">
        <v>146</v>
      </c>
      <c r="G292" s="138">
        <f t="shared" si="71"/>
        <v>0</v>
      </c>
      <c r="I292" s="192"/>
      <c r="J292" s="192"/>
      <c r="K292" s="190"/>
      <c r="L292" s="190"/>
      <c r="M292" s="191"/>
      <c r="N292" s="191"/>
      <c r="O292" s="191"/>
      <c r="P292" s="190"/>
      <c r="Q292" s="156"/>
    </row>
    <row r="293" spans="1:17" x14ac:dyDescent="0.25">
      <c r="A293" s="40" t="s">
        <v>91</v>
      </c>
      <c r="B293" s="27">
        <v>2022</v>
      </c>
      <c r="C293" s="27" t="s">
        <v>142</v>
      </c>
      <c r="D293" s="29" t="s">
        <v>103</v>
      </c>
      <c r="E293" s="27" t="s">
        <v>92</v>
      </c>
      <c r="F293" s="30" t="s">
        <v>146</v>
      </c>
      <c r="G293" s="138">
        <f t="shared" si="71"/>
        <v>0</v>
      </c>
      <c r="I293" s="192"/>
      <c r="J293" s="192"/>
      <c r="K293" s="190"/>
      <c r="L293" s="190"/>
      <c r="M293" s="191"/>
      <c r="N293" s="191"/>
      <c r="O293" s="191"/>
      <c r="P293" s="190"/>
      <c r="Q293" s="156"/>
    </row>
    <row r="294" spans="1:17" x14ac:dyDescent="0.25">
      <c r="A294" s="40" t="s">
        <v>91</v>
      </c>
      <c r="B294" s="27">
        <v>2022</v>
      </c>
      <c r="C294" s="27" t="s">
        <v>143</v>
      </c>
      <c r="D294" s="29" t="s">
        <v>103</v>
      </c>
      <c r="E294" s="27" t="s">
        <v>92</v>
      </c>
      <c r="F294" s="30" t="s">
        <v>146</v>
      </c>
      <c r="G294" s="138">
        <f t="shared" si="71"/>
        <v>0</v>
      </c>
      <c r="I294" s="192"/>
      <c r="J294" s="192"/>
      <c r="K294" s="190"/>
      <c r="L294" s="190"/>
      <c r="M294" s="191"/>
      <c r="N294" s="191"/>
      <c r="O294" s="191"/>
      <c r="P294" s="190"/>
      <c r="Q294" s="156"/>
    </row>
    <row r="295" spans="1:17" x14ac:dyDescent="0.25">
      <c r="A295" s="40" t="s">
        <v>91</v>
      </c>
      <c r="B295" s="27">
        <v>2022</v>
      </c>
      <c r="C295" s="27" t="s">
        <v>144</v>
      </c>
      <c r="D295" s="29" t="s">
        <v>103</v>
      </c>
      <c r="E295" s="27" t="s">
        <v>92</v>
      </c>
      <c r="F295" s="30" t="s">
        <v>146</v>
      </c>
      <c r="G295" s="138">
        <f t="shared" si="71"/>
        <v>0</v>
      </c>
      <c r="I295" s="192"/>
      <c r="J295" s="192"/>
      <c r="K295" s="190"/>
      <c r="L295" s="190"/>
      <c r="M295" s="191"/>
      <c r="N295" s="191"/>
      <c r="O295" s="191"/>
      <c r="P295" s="190"/>
      <c r="Q295" s="156"/>
    </row>
    <row r="296" spans="1:17" x14ac:dyDescent="0.25">
      <c r="A296" s="40" t="s">
        <v>91</v>
      </c>
      <c r="B296" s="27">
        <v>2022</v>
      </c>
      <c r="C296" s="27" t="s">
        <v>145</v>
      </c>
      <c r="D296" s="29" t="s">
        <v>103</v>
      </c>
      <c r="E296" s="27" t="s">
        <v>92</v>
      </c>
      <c r="F296" s="30" t="s">
        <v>146</v>
      </c>
      <c r="G296" s="138">
        <f t="shared" si="71"/>
        <v>0</v>
      </c>
      <c r="I296" s="192"/>
      <c r="J296" s="192"/>
      <c r="K296" s="190"/>
      <c r="L296" s="190"/>
      <c r="M296" s="191"/>
      <c r="N296" s="191"/>
      <c r="O296" s="191"/>
      <c r="P296" s="190"/>
      <c r="Q296" s="156"/>
    </row>
    <row r="297" spans="1:17" x14ac:dyDescent="0.25">
      <c r="A297" s="40" t="s">
        <v>91</v>
      </c>
      <c r="B297" s="27">
        <v>2022</v>
      </c>
      <c r="C297" s="27" t="s">
        <v>103</v>
      </c>
      <c r="D297" s="29" t="s">
        <v>103</v>
      </c>
      <c r="E297" s="27" t="s">
        <v>92</v>
      </c>
      <c r="F297" s="30" t="s">
        <v>146</v>
      </c>
      <c r="G297" s="142">
        <f t="shared" si="71"/>
        <v>0</v>
      </c>
      <c r="I297" s="192"/>
      <c r="J297" s="192"/>
      <c r="K297" s="190"/>
      <c r="L297" s="190"/>
      <c r="M297" s="191"/>
      <c r="N297" s="191"/>
      <c r="O297" s="191"/>
      <c r="P297" s="190"/>
      <c r="Q297" s="156"/>
    </row>
    <row r="298" spans="1:17" x14ac:dyDescent="0.25">
      <c r="A298" s="65" t="s">
        <v>91</v>
      </c>
      <c r="B298" s="66">
        <v>2023</v>
      </c>
      <c r="C298" s="66" t="s">
        <v>128</v>
      </c>
      <c r="D298" s="98" t="s">
        <v>103</v>
      </c>
      <c r="E298" s="66" t="s">
        <v>92</v>
      </c>
      <c r="F298" s="99" t="s">
        <v>146</v>
      </c>
      <c r="G298" s="162">
        <f t="shared" si="71"/>
        <v>0</v>
      </c>
      <c r="H298" s="215"/>
      <c r="I298" s="189"/>
      <c r="J298" s="189"/>
      <c r="K298" s="187"/>
      <c r="L298" s="187"/>
      <c r="M298" s="188"/>
      <c r="N298" s="188"/>
      <c r="O298" s="188"/>
      <c r="P298" s="187"/>
      <c r="Q298" s="156"/>
    </row>
    <row r="299" spans="1:17" x14ac:dyDescent="0.25">
      <c r="A299" s="40" t="s">
        <v>91</v>
      </c>
      <c r="B299" s="27">
        <v>2023</v>
      </c>
      <c r="C299" s="27" t="s">
        <v>129</v>
      </c>
      <c r="D299" s="29" t="s">
        <v>103</v>
      </c>
      <c r="E299" s="27" t="s">
        <v>92</v>
      </c>
      <c r="F299" s="30" t="s">
        <v>146</v>
      </c>
      <c r="G299" s="138">
        <f t="shared" si="71"/>
        <v>0</v>
      </c>
      <c r="I299" s="192"/>
      <c r="J299" s="192"/>
      <c r="K299" s="190"/>
      <c r="L299" s="190"/>
      <c r="M299" s="191"/>
      <c r="N299" s="191"/>
      <c r="O299" s="191"/>
      <c r="P299" s="190"/>
      <c r="Q299" s="156"/>
    </row>
    <row r="300" spans="1:17" x14ac:dyDescent="0.25">
      <c r="A300" s="40" t="s">
        <v>91</v>
      </c>
      <c r="B300" s="27">
        <v>2023</v>
      </c>
      <c r="C300" s="27" t="s">
        <v>130</v>
      </c>
      <c r="D300" s="29" t="s">
        <v>103</v>
      </c>
      <c r="E300" s="27" t="s">
        <v>92</v>
      </c>
      <c r="F300" s="30" t="s">
        <v>146</v>
      </c>
      <c r="G300" s="138">
        <f t="shared" si="71"/>
        <v>0</v>
      </c>
      <c r="I300" s="192"/>
      <c r="J300" s="192"/>
      <c r="K300" s="190"/>
      <c r="L300" s="190"/>
      <c r="M300" s="191"/>
      <c r="N300" s="191"/>
      <c r="O300" s="191"/>
      <c r="P300" s="190"/>
      <c r="Q300" s="156"/>
    </row>
    <row r="301" spans="1:17" x14ac:dyDescent="0.25">
      <c r="A301" s="40" t="s">
        <v>91</v>
      </c>
      <c r="B301" s="27">
        <v>2023</v>
      </c>
      <c r="C301" s="27" t="s">
        <v>131</v>
      </c>
      <c r="D301" s="29" t="s">
        <v>103</v>
      </c>
      <c r="E301" s="27" t="s">
        <v>92</v>
      </c>
      <c r="F301" s="30" t="s">
        <v>146</v>
      </c>
      <c r="G301" s="138">
        <f t="shared" si="71"/>
        <v>0</v>
      </c>
      <c r="I301" s="192"/>
      <c r="J301" s="192"/>
      <c r="K301" s="190"/>
      <c r="L301" s="190"/>
      <c r="M301" s="191"/>
      <c r="N301" s="191"/>
      <c r="O301" s="191"/>
      <c r="P301" s="190"/>
      <c r="Q301" s="156"/>
    </row>
    <row r="302" spans="1:17" x14ac:dyDescent="0.25">
      <c r="A302" s="40" t="s">
        <v>91</v>
      </c>
      <c r="B302" s="27">
        <v>2023</v>
      </c>
      <c r="C302" s="27" t="s">
        <v>132</v>
      </c>
      <c r="D302" s="29" t="s">
        <v>103</v>
      </c>
      <c r="E302" s="27" t="s">
        <v>92</v>
      </c>
      <c r="F302" s="30" t="s">
        <v>146</v>
      </c>
      <c r="G302" s="138">
        <f t="shared" si="71"/>
        <v>0</v>
      </c>
      <c r="I302" s="192"/>
      <c r="J302" s="192"/>
      <c r="K302" s="190"/>
      <c r="L302" s="190"/>
      <c r="M302" s="191"/>
      <c r="N302" s="191"/>
      <c r="O302" s="191"/>
      <c r="P302" s="190"/>
      <c r="Q302" s="156"/>
    </row>
    <row r="303" spans="1:17" x14ac:dyDescent="0.25">
      <c r="A303" s="40" t="s">
        <v>91</v>
      </c>
      <c r="B303" s="27">
        <v>2023</v>
      </c>
      <c r="C303" s="27" t="s">
        <v>133</v>
      </c>
      <c r="D303" s="29" t="s">
        <v>103</v>
      </c>
      <c r="E303" s="27" t="s">
        <v>92</v>
      </c>
      <c r="F303" s="30" t="s">
        <v>146</v>
      </c>
      <c r="G303" s="138">
        <f t="shared" si="71"/>
        <v>0</v>
      </c>
      <c r="I303" s="192"/>
      <c r="J303" s="192"/>
      <c r="K303" s="190"/>
      <c r="L303" s="190"/>
      <c r="M303" s="191"/>
      <c r="N303" s="191"/>
      <c r="O303" s="191"/>
      <c r="P303" s="190"/>
      <c r="Q303" s="156"/>
    </row>
    <row r="304" spans="1:17" x14ac:dyDescent="0.25">
      <c r="A304" s="40" t="s">
        <v>91</v>
      </c>
      <c r="B304" s="27">
        <v>2023</v>
      </c>
      <c r="C304" s="27" t="s">
        <v>134</v>
      </c>
      <c r="D304" s="29" t="s">
        <v>103</v>
      </c>
      <c r="E304" s="27" t="s">
        <v>92</v>
      </c>
      <c r="F304" s="30" t="s">
        <v>146</v>
      </c>
      <c r="G304" s="138">
        <f t="shared" si="71"/>
        <v>0</v>
      </c>
      <c r="I304" s="192"/>
      <c r="J304" s="192"/>
      <c r="K304" s="190"/>
      <c r="L304" s="190"/>
      <c r="M304" s="191"/>
      <c r="N304" s="191"/>
      <c r="O304" s="191"/>
      <c r="P304" s="190"/>
      <c r="Q304" s="156"/>
    </row>
    <row r="305" spans="1:17" x14ac:dyDescent="0.25">
      <c r="A305" s="40" t="s">
        <v>91</v>
      </c>
      <c r="B305" s="27">
        <v>2023</v>
      </c>
      <c r="C305" s="27" t="s">
        <v>135</v>
      </c>
      <c r="D305" s="29" t="s">
        <v>103</v>
      </c>
      <c r="E305" s="27" t="s">
        <v>92</v>
      </c>
      <c r="F305" s="30" t="s">
        <v>146</v>
      </c>
      <c r="G305" s="138">
        <f t="shared" si="71"/>
        <v>0</v>
      </c>
      <c r="I305" s="192"/>
      <c r="J305" s="192"/>
      <c r="K305" s="190"/>
      <c r="L305" s="190"/>
      <c r="M305" s="191"/>
      <c r="N305" s="191"/>
      <c r="O305" s="191"/>
      <c r="P305" s="190"/>
      <c r="Q305" s="156"/>
    </row>
    <row r="306" spans="1:17" x14ac:dyDescent="0.25">
      <c r="A306" s="40" t="s">
        <v>91</v>
      </c>
      <c r="B306" s="27">
        <v>2023</v>
      </c>
      <c r="C306" s="27" t="s">
        <v>136</v>
      </c>
      <c r="D306" s="29" t="s">
        <v>103</v>
      </c>
      <c r="E306" s="27" t="s">
        <v>92</v>
      </c>
      <c r="F306" s="30" t="s">
        <v>146</v>
      </c>
      <c r="G306" s="138">
        <f t="shared" si="71"/>
        <v>0</v>
      </c>
      <c r="I306" s="192"/>
      <c r="J306" s="192"/>
      <c r="K306" s="190"/>
      <c r="L306" s="190"/>
      <c r="M306" s="191"/>
      <c r="N306" s="191"/>
      <c r="O306" s="191"/>
      <c r="P306" s="190"/>
      <c r="Q306" s="156"/>
    </row>
    <row r="307" spans="1:17" x14ac:dyDescent="0.25">
      <c r="A307" s="40" t="s">
        <v>91</v>
      </c>
      <c r="B307" s="27">
        <v>2023</v>
      </c>
      <c r="C307" s="27" t="s">
        <v>137</v>
      </c>
      <c r="D307" s="29" t="s">
        <v>103</v>
      </c>
      <c r="E307" s="27" t="s">
        <v>92</v>
      </c>
      <c r="F307" s="30" t="s">
        <v>146</v>
      </c>
      <c r="G307" s="138">
        <f t="shared" si="71"/>
        <v>0</v>
      </c>
      <c r="I307" s="192"/>
      <c r="J307" s="192"/>
      <c r="K307" s="190"/>
      <c r="L307" s="190"/>
      <c r="M307" s="191"/>
      <c r="N307" s="191"/>
      <c r="O307" s="191"/>
      <c r="P307" s="190"/>
      <c r="Q307" s="156"/>
    </row>
    <row r="308" spans="1:17" x14ac:dyDescent="0.25">
      <c r="A308" s="40" t="s">
        <v>91</v>
      </c>
      <c r="B308" s="27">
        <v>2023</v>
      </c>
      <c r="C308" s="27" t="s">
        <v>138</v>
      </c>
      <c r="D308" s="29" t="s">
        <v>103</v>
      </c>
      <c r="E308" s="27" t="s">
        <v>92</v>
      </c>
      <c r="F308" s="30" t="s">
        <v>146</v>
      </c>
      <c r="G308" s="138">
        <f t="shared" si="71"/>
        <v>0</v>
      </c>
      <c r="I308" s="192"/>
      <c r="J308" s="192"/>
      <c r="K308" s="190"/>
      <c r="L308" s="190"/>
      <c r="M308" s="191"/>
      <c r="N308" s="191"/>
      <c r="O308" s="191"/>
      <c r="P308" s="190"/>
      <c r="Q308" s="156"/>
    </row>
    <row r="309" spans="1:17" x14ac:dyDescent="0.25">
      <c r="A309" s="40" t="s">
        <v>91</v>
      </c>
      <c r="B309" s="27">
        <v>2023</v>
      </c>
      <c r="C309" s="27" t="s">
        <v>139</v>
      </c>
      <c r="D309" s="29" t="s">
        <v>103</v>
      </c>
      <c r="E309" s="27" t="s">
        <v>92</v>
      </c>
      <c r="F309" s="30" t="s">
        <v>146</v>
      </c>
      <c r="G309" s="138">
        <f t="shared" si="71"/>
        <v>0</v>
      </c>
      <c r="I309" s="192"/>
      <c r="J309" s="192"/>
      <c r="K309" s="190"/>
      <c r="L309" s="190"/>
      <c r="M309" s="191"/>
      <c r="N309" s="191"/>
      <c r="O309" s="191"/>
      <c r="P309" s="190"/>
      <c r="Q309" s="156"/>
    </row>
    <row r="310" spans="1:17" x14ac:dyDescent="0.25">
      <c r="A310" s="40" t="s">
        <v>91</v>
      </c>
      <c r="B310" s="27">
        <v>2023</v>
      </c>
      <c r="C310" s="27" t="s">
        <v>140</v>
      </c>
      <c r="D310" s="29" t="s">
        <v>103</v>
      </c>
      <c r="E310" s="27" t="s">
        <v>92</v>
      </c>
      <c r="F310" s="30" t="s">
        <v>146</v>
      </c>
      <c r="G310" s="138">
        <f t="shared" si="71"/>
        <v>0</v>
      </c>
      <c r="I310" s="192"/>
      <c r="J310" s="192"/>
      <c r="K310" s="190"/>
      <c r="L310" s="190"/>
      <c r="M310" s="191"/>
      <c r="N310" s="191"/>
      <c r="O310" s="191"/>
      <c r="P310" s="190"/>
      <c r="Q310" s="156"/>
    </row>
    <row r="311" spans="1:17" x14ac:dyDescent="0.25">
      <c r="A311" s="40" t="s">
        <v>91</v>
      </c>
      <c r="B311" s="27">
        <v>2023</v>
      </c>
      <c r="C311" s="27" t="s">
        <v>141</v>
      </c>
      <c r="D311" s="29" t="s">
        <v>103</v>
      </c>
      <c r="E311" s="27" t="s">
        <v>92</v>
      </c>
      <c r="F311" s="30" t="s">
        <v>146</v>
      </c>
      <c r="G311" s="138">
        <f t="shared" si="71"/>
        <v>0</v>
      </c>
      <c r="I311" s="192"/>
      <c r="J311" s="192"/>
      <c r="K311" s="190"/>
      <c r="L311" s="190"/>
      <c r="M311" s="191"/>
      <c r="N311" s="191"/>
      <c r="O311" s="191"/>
      <c r="P311" s="190"/>
      <c r="Q311" s="156"/>
    </row>
    <row r="312" spans="1:17" x14ac:dyDescent="0.25">
      <c r="A312" s="40" t="s">
        <v>91</v>
      </c>
      <c r="B312" s="27">
        <v>2023</v>
      </c>
      <c r="C312" s="27" t="s">
        <v>142</v>
      </c>
      <c r="D312" s="29" t="s">
        <v>103</v>
      </c>
      <c r="E312" s="27" t="s">
        <v>92</v>
      </c>
      <c r="F312" s="30" t="s">
        <v>146</v>
      </c>
      <c r="G312" s="138">
        <f t="shared" si="71"/>
        <v>0</v>
      </c>
      <c r="I312" s="192"/>
      <c r="J312" s="192"/>
      <c r="K312" s="190"/>
      <c r="L312" s="190"/>
      <c r="M312" s="191"/>
      <c r="N312" s="191"/>
      <c r="O312" s="191"/>
      <c r="P312" s="190"/>
      <c r="Q312" s="156"/>
    </row>
    <row r="313" spans="1:17" x14ac:dyDescent="0.25">
      <c r="A313" s="40" t="s">
        <v>91</v>
      </c>
      <c r="B313" s="27">
        <v>2023</v>
      </c>
      <c r="C313" s="27" t="s">
        <v>143</v>
      </c>
      <c r="D313" s="29" t="s">
        <v>103</v>
      </c>
      <c r="E313" s="27" t="s">
        <v>92</v>
      </c>
      <c r="F313" s="30" t="s">
        <v>146</v>
      </c>
      <c r="G313" s="138">
        <f t="shared" si="71"/>
        <v>0</v>
      </c>
      <c r="I313" s="192"/>
      <c r="J313" s="192"/>
      <c r="K313" s="190"/>
      <c r="L313" s="190"/>
      <c r="M313" s="191"/>
      <c r="N313" s="191"/>
      <c r="O313" s="191"/>
      <c r="P313" s="190"/>
      <c r="Q313" s="156"/>
    </row>
    <row r="314" spans="1:17" x14ac:dyDescent="0.25">
      <c r="A314" s="40" t="s">
        <v>91</v>
      </c>
      <c r="B314" s="27">
        <v>2023</v>
      </c>
      <c r="C314" s="27" t="s">
        <v>144</v>
      </c>
      <c r="D314" s="29" t="s">
        <v>103</v>
      </c>
      <c r="E314" s="27" t="s">
        <v>92</v>
      </c>
      <c r="F314" s="30" t="s">
        <v>146</v>
      </c>
      <c r="G314" s="138">
        <f t="shared" si="71"/>
        <v>0</v>
      </c>
      <c r="I314" s="192"/>
      <c r="J314" s="192"/>
      <c r="K314" s="190"/>
      <c r="L314" s="190"/>
      <c r="M314" s="191"/>
      <c r="N314" s="191"/>
      <c r="O314" s="191"/>
      <c r="P314" s="190"/>
      <c r="Q314" s="156"/>
    </row>
    <row r="315" spans="1:17" x14ac:dyDescent="0.25">
      <c r="A315" s="40" t="s">
        <v>91</v>
      </c>
      <c r="B315" s="27">
        <v>2023</v>
      </c>
      <c r="C315" s="27" t="s">
        <v>145</v>
      </c>
      <c r="D315" s="29" t="s">
        <v>103</v>
      </c>
      <c r="E315" s="27" t="s">
        <v>92</v>
      </c>
      <c r="F315" s="30" t="s">
        <v>146</v>
      </c>
      <c r="G315" s="138">
        <f t="shared" si="71"/>
        <v>0</v>
      </c>
      <c r="I315" s="192"/>
      <c r="J315" s="192"/>
      <c r="K315" s="190"/>
      <c r="L315" s="190"/>
      <c r="M315" s="191"/>
      <c r="N315" s="191"/>
      <c r="O315" s="191"/>
      <c r="P315" s="190"/>
      <c r="Q315" s="156"/>
    </row>
    <row r="316" spans="1:17" x14ac:dyDescent="0.25">
      <c r="A316" s="83" t="s">
        <v>91</v>
      </c>
      <c r="B316" s="84">
        <v>2023</v>
      </c>
      <c r="C316" s="84" t="s">
        <v>103</v>
      </c>
      <c r="D316" s="96" t="s">
        <v>103</v>
      </c>
      <c r="E316" s="84" t="s">
        <v>92</v>
      </c>
      <c r="F316" s="97" t="s">
        <v>146</v>
      </c>
      <c r="G316" s="142">
        <f t="shared" si="71"/>
        <v>0</v>
      </c>
      <c r="H316" s="217"/>
      <c r="I316" s="196"/>
      <c r="J316" s="196"/>
      <c r="K316" s="194"/>
      <c r="L316" s="194"/>
      <c r="M316" s="195"/>
      <c r="N316" s="195"/>
      <c r="O316" s="195"/>
      <c r="P316" s="194"/>
      <c r="Q316" s="156"/>
    </row>
  </sheetData>
  <sheetProtection algorithmName="SHA-512" hashValue="5CAW6dyywTcwwu0QvjD1jCcPHojGuzDr0kUX4I9O4DRjUeCBk4RCun5AQZUg5fdakLEEcp9ObLPRxUKa0p4glg==" saltValue="If225ZknSbLeXmw9EomNbg==" spinCount="100000" sheet="1" formatColumns="0" formatRows="0"/>
  <mergeCells count="5">
    <mergeCell ref="L6:O6"/>
    <mergeCell ref="A4:B4"/>
    <mergeCell ref="C4:E4"/>
    <mergeCell ref="G6:G7"/>
    <mergeCell ref="H6:J6"/>
  </mergeCells>
  <pageMargins left="0.25" right="0.25" top="0.75" bottom="0.75" header="0.3" footer="0.3"/>
  <pageSetup paperSize="5" scale="1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59999389629810485"/>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36" customWidth="1"/>
    <col min="2" max="2" width="6.85546875" style="15" customWidth="1"/>
    <col min="3" max="3" width="8.140625" style="15" customWidth="1"/>
    <col min="4" max="5" width="10.5703125" style="36" customWidth="1"/>
    <col min="6" max="6" width="17.140625" style="36" customWidth="1"/>
    <col min="7" max="7" width="15.85546875" style="15" customWidth="1"/>
    <col min="8" max="10" width="15.85546875" style="157" customWidth="1"/>
    <col min="11" max="15" width="15.85546875" style="15" customWidth="1"/>
    <col min="16" max="16" width="15.140625" style="15" bestFit="1" customWidth="1"/>
    <col min="17" max="17" width="9.140625" style="15" customWidth="1"/>
    <col min="18" max="18" width="9.140625" style="16" hidden="1" customWidth="1"/>
    <col min="19" max="19" width="19.42578125" style="16" hidden="1" customWidth="1"/>
    <col min="20" max="16384" width="9.140625" style="15"/>
  </cols>
  <sheetData>
    <row r="1" spans="1:19" customFormat="1" ht="18.75" x14ac:dyDescent="0.3">
      <c r="A1" s="130" t="s">
        <v>147</v>
      </c>
      <c r="C1" s="136"/>
      <c r="G1" s="47"/>
      <c r="R1" s="8"/>
      <c r="S1" s="8"/>
    </row>
    <row r="2" spans="1:19" customFormat="1" ht="15.75" x14ac:dyDescent="0.25">
      <c r="A2" s="131" t="s">
        <v>51</v>
      </c>
      <c r="C2" s="136"/>
      <c r="R2" s="8"/>
      <c r="S2" s="8"/>
    </row>
    <row r="3" spans="1:19" customFormat="1" ht="15.75" x14ac:dyDescent="0.25">
      <c r="A3" s="132" t="s">
        <v>241</v>
      </c>
      <c r="C3" s="136"/>
      <c r="R3" s="8"/>
      <c r="S3" s="8"/>
    </row>
    <row r="4" spans="1:19" x14ac:dyDescent="0.25">
      <c r="A4" s="497" t="s">
        <v>55</v>
      </c>
      <c r="B4" s="498"/>
      <c r="C4" s="489" t="str">
        <f>A!C5</f>
        <v>[Input Required]</v>
      </c>
      <c r="D4" s="490"/>
      <c r="E4" s="491"/>
      <c r="H4" s="36"/>
      <c r="I4" s="15"/>
      <c r="J4" s="15"/>
    </row>
    <row r="5" spans="1:19" x14ac:dyDescent="0.25">
      <c r="G5" s="36"/>
      <c r="H5" s="15"/>
      <c r="I5" s="15"/>
      <c r="J5" s="15"/>
    </row>
    <row r="6" spans="1:19" ht="45" x14ac:dyDescent="0.25">
      <c r="F6" s="158"/>
      <c r="G6" s="492" t="s">
        <v>80</v>
      </c>
      <c r="H6" s="494" t="s">
        <v>115</v>
      </c>
      <c r="I6" s="495"/>
      <c r="J6" s="496"/>
      <c r="K6" s="18" t="s">
        <v>116</v>
      </c>
      <c r="L6" s="488" t="s">
        <v>117</v>
      </c>
      <c r="M6" s="488"/>
      <c r="N6" s="488"/>
      <c r="O6" s="488"/>
      <c r="P6" s="19" t="s">
        <v>118</v>
      </c>
    </row>
    <row r="7" spans="1:19" ht="45" customHeight="1" x14ac:dyDescent="0.25">
      <c r="A7" s="159" t="s">
        <v>82</v>
      </c>
      <c r="B7" s="159" t="s">
        <v>83</v>
      </c>
      <c r="C7" s="160" t="s">
        <v>119</v>
      </c>
      <c r="D7" s="160" t="s">
        <v>84</v>
      </c>
      <c r="E7" s="160" t="s">
        <v>85</v>
      </c>
      <c r="F7" s="135" t="s">
        <v>86</v>
      </c>
      <c r="G7" s="493"/>
      <c r="H7" s="18" t="s">
        <v>120</v>
      </c>
      <c r="I7" s="38" t="s">
        <v>121</v>
      </c>
      <c r="J7" s="24" t="s">
        <v>122</v>
      </c>
      <c r="K7" s="18" t="s">
        <v>116</v>
      </c>
      <c r="L7" s="18" t="s">
        <v>123</v>
      </c>
      <c r="M7" s="39" t="s">
        <v>124</v>
      </c>
      <c r="N7" s="39" t="s">
        <v>125</v>
      </c>
      <c r="O7" s="39" t="s">
        <v>126</v>
      </c>
      <c r="P7" s="18" t="s">
        <v>127</v>
      </c>
      <c r="Q7" s="136"/>
    </row>
    <row r="8" spans="1:19" x14ac:dyDescent="0.25">
      <c r="A8" s="65" t="s">
        <v>97</v>
      </c>
      <c r="B8" s="66">
        <v>2021</v>
      </c>
      <c r="C8" s="66" t="s">
        <v>128</v>
      </c>
      <c r="D8" s="68" t="s">
        <v>92</v>
      </c>
      <c r="E8" s="68" t="s">
        <v>92</v>
      </c>
      <c r="F8" s="66" t="s">
        <v>93</v>
      </c>
      <c r="G8" s="161">
        <f t="shared" ref="G8:G71" si="0">SUM(H8:P8)</f>
        <v>0</v>
      </c>
      <c r="H8" s="420"/>
      <c r="I8" s="420"/>
      <c r="J8" s="420"/>
      <c r="K8" s="162">
        <f t="shared" ref="K8:P8" si="1">K89+K146+K203+K260</f>
        <v>0</v>
      </c>
      <c r="L8" s="163">
        <f t="shared" si="1"/>
        <v>0</v>
      </c>
      <c r="M8" s="163">
        <f t="shared" si="1"/>
        <v>0</v>
      </c>
      <c r="N8" s="163">
        <f t="shared" si="1"/>
        <v>0</v>
      </c>
      <c r="O8" s="161">
        <f t="shared" si="1"/>
        <v>0</v>
      </c>
      <c r="P8" s="162">
        <f t="shared" si="1"/>
        <v>0</v>
      </c>
      <c r="Q8" s="136"/>
      <c r="S8" s="16" t="str">
        <f t="shared" ref="S8:S39" si="2">B8&amp;C8&amp;D8&amp;E8</f>
        <v>2021010AllAll</v>
      </c>
    </row>
    <row r="9" spans="1:19" x14ac:dyDescent="0.25">
      <c r="A9" s="40" t="s">
        <v>97</v>
      </c>
      <c r="B9" s="27">
        <v>2021</v>
      </c>
      <c r="C9" s="27" t="s">
        <v>129</v>
      </c>
      <c r="D9" s="72" t="s">
        <v>92</v>
      </c>
      <c r="E9" s="72" t="s">
        <v>92</v>
      </c>
      <c r="F9" s="27" t="s">
        <v>93</v>
      </c>
      <c r="G9" s="164">
        <f t="shared" si="0"/>
        <v>0</v>
      </c>
      <c r="H9" s="421"/>
      <c r="I9" s="421"/>
      <c r="J9" s="421"/>
      <c r="K9" s="138">
        <f t="shared" ref="K9:P24" si="3">K90+K147+K204+K261</f>
        <v>0</v>
      </c>
      <c r="L9" s="165">
        <f t="shared" si="3"/>
        <v>0</v>
      </c>
      <c r="M9" s="165">
        <f t="shared" si="3"/>
        <v>0</v>
      </c>
      <c r="N9" s="165">
        <f t="shared" si="3"/>
        <v>0</v>
      </c>
      <c r="O9" s="164">
        <f t="shared" si="3"/>
        <v>0</v>
      </c>
      <c r="P9" s="138">
        <f t="shared" si="3"/>
        <v>0</v>
      </c>
      <c r="Q9" s="136"/>
      <c r="S9" s="16" t="str">
        <f t="shared" si="2"/>
        <v>2021011AllAll</v>
      </c>
    </row>
    <row r="10" spans="1:19" x14ac:dyDescent="0.25">
      <c r="A10" s="40" t="s">
        <v>97</v>
      </c>
      <c r="B10" s="27">
        <v>2021</v>
      </c>
      <c r="C10" s="27" t="s">
        <v>130</v>
      </c>
      <c r="D10" s="72" t="s">
        <v>92</v>
      </c>
      <c r="E10" s="72" t="s">
        <v>92</v>
      </c>
      <c r="F10" s="27" t="s">
        <v>93</v>
      </c>
      <c r="G10" s="164">
        <f t="shared" si="0"/>
        <v>0</v>
      </c>
      <c r="H10" s="421"/>
      <c r="I10" s="421"/>
      <c r="J10" s="421"/>
      <c r="K10" s="138">
        <f t="shared" si="3"/>
        <v>0</v>
      </c>
      <c r="L10" s="165">
        <f t="shared" si="3"/>
        <v>0</v>
      </c>
      <c r="M10" s="165">
        <f t="shared" si="3"/>
        <v>0</v>
      </c>
      <c r="N10" s="165">
        <f t="shared" si="3"/>
        <v>0</v>
      </c>
      <c r="O10" s="164">
        <f t="shared" si="3"/>
        <v>0</v>
      </c>
      <c r="P10" s="138">
        <f t="shared" si="3"/>
        <v>0</v>
      </c>
      <c r="Q10" s="136"/>
      <c r="S10" s="16" t="str">
        <f t="shared" si="2"/>
        <v>2021012AllAll</v>
      </c>
    </row>
    <row r="11" spans="1:19" x14ac:dyDescent="0.25">
      <c r="A11" s="40" t="s">
        <v>97</v>
      </c>
      <c r="B11" s="27">
        <v>2021</v>
      </c>
      <c r="C11" s="27" t="s">
        <v>131</v>
      </c>
      <c r="D11" s="72" t="s">
        <v>92</v>
      </c>
      <c r="E11" s="72" t="s">
        <v>92</v>
      </c>
      <c r="F11" s="27" t="s">
        <v>93</v>
      </c>
      <c r="G11" s="164">
        <f t="shared" si="0"/>
        <v>0</v>
      </c>
      <c r="H11" s="421"/>
      <c r="I11" s="421"/>
      <c r="J11" s="421"/>
      <c r="K11" s="138">
        <f t="shared" si="3"/>
        <v>0</v>
      </c>
      <c r="L11" s="165">
        <f t="shared" si="3"/>
        <v>0</v>
      </c>
      <c r="M11" s="165">
        <f t="shared" si="3"/>
        <v>0</v>
      </c>
      <c r="N11" s="165">
        <f t="shared" si="3"/>
        <v>0</v>
      </c>
      <c r="O11" s="164">
        <f t="shared" si="3"/>
        <v>0</v>
      </c>
      <c r="P11" s="138">
        <f t="shared" si="3"/>
        <v>0</v>
      </c>
      <c r="Q11" s="136"/>
      <c r="S11" s="16" t="str">
        <f t="shared" si="2"/>
        <v>2021013AllAll</v>
      </c>
    </row>
    <row r="12" spans="1:19" x14ac:dyDescent="0.25">
      <c r="A12" s="40" t="s">
        <v>97</v>
      </c>
      <c r="B12" s="27">
        <v>2021</v>
      </c>
      <c r="C12" s="27" t="s">
        <v>132</v>
      </c>
      <c r="D12" s="72" t="s">
        <v>92</v>
      </c>
      <c r="E12" s="72" t="s">
        <v>92</v>
      </c>
      <c r="F12" s="27" t="s">
        <v>93</v>
      </c>
      <c r="G12" s="164">
        <f t="shared" si="0"/>
        <v>0</v>
      </c>
      <c r="H12" s="421"/>
      <c r="I12" s="421"/>
      <c r="J12" s="421"/>
      <c r="K12" s="138">
        <f t="shared" si="3"/>
        <v>0</v>
      </c>
      <c r="L12" s="165">
        <f t="shared" si="3"/>
        <v>0</v>
      </c>
      <c r="M12" s="165">
        <f t="shared" si="3"/>
        <v>0</v>
      </c>
      <c r="N12" s="165">
        <f t="shared" si="3"/>
        <v>0</v>
      </c>
      <c r="O12" s="164">
        <f t="shared" si="3"/>
        <v>0</v>
      </c>
      <c r="P12" s="138">
        <f t="shared" si="3"/>
        <v>0</v>
      </c>
      <c r="Q12" s="136"/>
      <c r="S12" s="16" t="str">
        <f t="shared" si="2"/>
        <v>2021014AllAll</v>
      </c>
    </row>
    <row r="13" spans="1:19" x14ac:dyDescent="0.25">
      <c r="A13" s="40" t="s">
        <v>97</v>
      </c>
      <c r="B13" s="27">
        <v>2021</v>
      </c>
      <c r="C13" s="27" t="s">
        <v>133</v>
      </c>
      <c r="D13" s="72" t="s">
        <v>92</v>
      </c>
      <c r="E13" s="72" t="s">
        <v>92</v>
      </c>
      <c r="F13" s="27" t="s">
        <v>93</v>
      </c>
      <c r="G13" s="164">
        <f t="shared" si="0"/>
        <v>0</v>
      </c>
      <c r="H13" s="421"/>
      <c r="I13" s="421"/>
      <c r="J13" s="421"/>
      <c r="K13" s="138">
        <f t="shared" si="3"/>
        <v>0</v>
      </c>
      <c r="L13" s="165">
        <f t="shared" si="3"/>
        <v>0</v>
      </c>
      <c r="M13" s="165">
        <f t="shared" si="3"/>
        <v>0</v>
      </c>
      <c r="N13" s="165">
        <f t="shared" si="3"/>
        <v>0</v>
      </c>
      <c r="O13" s="164">
        <f t="shared" si="3"/>
        <v>0</v>
      </c>
      <c r="P13" s="138">
        <f t="shared" si="3"/>
        <v>0</v>
      </c>
      <c r="Q13" s="136"/>
      <c r="S13" s="16" t="str">
        <f t="shared" si="2"/>
        <v>2021015AllAll</v>
      </c>
    </row>
    <row r="14" spans="1:19" x14ac:dyDescent="0.25">
      <c r="A14" s="40" t="s">
        <v>97</v>
      </c>
      <c r="B14" s="27">
        <v>2021</v>
      </c>
      <c r="C14" s="27" t="s">
        <v>134</v>
      </c>
      <c r="D14" s="72" t="s">
        <v>92</v>
      </c>
      <c r="E14" s="72" t="s">
        <v>92</v>
      </c>
      <c r="F14" s="27" t="s">
        <v>93</v>
      </c>
      <c r="G14" s="164">
        <f t="shared" si="0"/>
        <v>0</v>
      </c>
      <c r="H14" s="421"/>
      <c r="I14" s="421"/>
      <c r="J14" s="421"/>
      <c r="K14" s="138">
        <f t="shared" si="3"/>
        <v>0</v>
      </c>
      <c r="L14" s="165">
        <f t="shared" si="3"/>
        <v>0</v>
      </c>
      <c r="M14" s="165">
        <f t="shared" si="3"/>
        <v>0</v>
      </c>
      <c r="N14" s="165">
        <f t="shared" si="3"/>
        <v>0</v>
      </c>
      <c r="O14" s="164">
        <f t="shared" si="3"/>
        <v>0</v>
      </c>
      <c r="P14" s="138">
        <f t="shared" si="3"/>
        <v>0</v>
      </c>
      <c r="Q14" s="136"/>
      <c r="S14" s="16" t="str">
        <f t="shared" si="2"/>
        <v>2021016AllAll</v>
      </c>
    </row>
    <row r="15" spans="1:19" x14ac:dyDescent="0.25">
      <c r="A15" s="40" t="s">
        <v>97</v>
      </c>
      <c r="B15" s="27">
        <v>2021</v>
      </c>
      <c r="C15" s="27" t="s">
        <v>135</v>
      </c>
      <c r="D15" s="72" t="s">
        <v>92</v>
      </c>
      <c r="E15" s="72" t="s">
        <v>92</v>
      </c>
      <c r="F15" s="27" t="s">
        <v>93</v>
      </c>
      <c r="G15" s="164">
        <f t="shared" si="0"/>
        <v>0</v>
      </c>
      <c r="H15" s="421"/>
      <c r="I15" s="421"/>
      <c r="J15" s="421"/>
      <c r="K15" s="138">
        <f t="shared" si="3"/>
        <v>0</v>
      </c>
      <c r="L15" s="165">
        <f t="shared" si="3"/>
        <v>0</v>
      </c>
      <c r="M15" s="165">
        <f t="shared" si="3"/>
        <v>0</v>
      </c>
      <c r="N15" s="165">
        <f t="shared" si="3"/>
        <v>0</v>
      </c>
      <c r="O15" s="164">
        <f t="shared" si="3"/>
        <v>0</v>
      </c>
      <c r="P15" s="138">
        <f t="shared" si="3"/>
        <v>0</v>
      </c>
      <c r="Q15" s="136"/>
      <c r="S15" s="16" t="str">
        <f t="shared" si="2"/>
        <v>2021017AllAll</v>
      </c>
    </row>
    <row r="16" spans="1:19" x14ac:dyDescent="0.25">
      <c r="A16" s="40" t="s">
        <v>97</v>
      </c>
      <c r="B16" s="27">
        <v>2021</v>
      </c>
      <c r="C16" s="27" t="s">
        <v>136</v>
      </c>
      <c r="D16" s="72" t="s">
        <v>92</v>
      </c>
      <c r="E16" s="72" t="s">
        <v>92</v>
      </c>
      <c r="F16" s="27" t="s">
        <v>93</v>
      </c>
      <c r="G16" s="164">
        <f t="shared" si="0"/>
        <v>0</v>
      </c>
      <c r="H16" s="421"/>
      <c r="I16" s="421"/>
      <c r="J16" s="421"/>
      <c r="K16" s="138">
        <f t="shared" si="3"/>
        <v>0</v>
      </c>
      <c r="L16" s="165">
        <f t="shared" si="3"/>
        <v>0</v>
      </c>
      <c r="M16" s="165">
        <f t="shared" si="3"/>
        <v>0</v>
      </c>
      <c r="N16" s="165">
        <f t="shared" si="3"/>
        <v>0</v>
      </c>
      <c r="O16" s="164">
        <f t="shared" si="3"/>
        <v>0</v>
      </c>
      <c r="P16" s="138">
        <f t="shared" si="3"/>
        <v>0</v>
      </c>
      <c r="Q16" s="136"/>
      <c r="S16" s="16" t="str">
        <f t="shared" si="2"/>
        <v>2021018AllAll</v>
      </c>
    </row>
    <row r="17" spans="1:19" x14ac:dyDescent="0.25">
      <c r="A17" s="40" t="s">
        <v>97</v>
      </c>
      <c r="B17" s="27">
        <v>2021</v>
      </c>
      <c r="C17" s="27" t="s">
        <v>137</v>
      </c>
      <c r="D17" s="72" t="s">
        <v>92</v>
      </c>
      <c r="E17" s="72" t="s">
        <v>92</v>
      </c>
      <c r="F17" s="27" t="s">
        <v>93</v>
      </c>
      <c r="G17" s="164">
        <f t="shared" si="0"/>
        <v>0</v>
      </c>
      <c r="H17" s="421"/>
      <c r="I17" s="421"/>
      <c r="J17" s="421"/>
      <c r="K17" s="138">
        <f t="shared" si="3"/>
        <v>0</v>
      </c>
      <c r="L17" s="165">
        <f t="shared" si="3"/>
        <v>0</v>
      </c>
      <c r="M17" s="165">
        <f t="shared" si="3"/>
        <v>0</v>
      </c>
      <c r="N17" s="165">
        <f t="shared" si="3"/>
        <v>0</v>
      </c>
      <c r="O17" s="164">
        <f t="shared" si="3"/>
        <v>0</v>
      </c>
      <c r="P17" s="138">
        <f t="shared" si="3"/>
        <v>0</v>
      </c>
      <c r="Q17" s="136"/>
      <c r="S17" s="16" t="str">
        <f t="shared" si="2"/>
        <v>2021019AllAll</v>
      </c>
    </row>
    <row r="18" spans="1:19" x14ac:dyDescent="0.25">
      <c r="A18" s="40" t="s">
        <v>97</v>
      </c>
      <c r="B18" s="27">
        <v>2021</v>
      </c>
      <c r="C18" s="27" t="s">
        <v>138</v>
      </c>
      <c r="D18" s="72" t="s">
        <v>92</v>
      </c>
      <c r="E18" s="72" t="s">
        <v>92</v>
      </c>
      <c r="F18" s="27" t="s">
        <v>93</v>
      </c>
      <c r="G18" s="164">
        <f t="shared" si="0"/>
        <v>0</v>
      </c>
      <c r="H18" s="421"/>
      <c r="I18" s="421"/>
      <c r="J18" s="421"/>
      <c r="K18" s="138">
        <f t="shared" si="3"/>
        <v>0</v>
      </c>
      <c r="L18" s="165">
        <f t="shared" si="3"/>
        <v>0</v>
      </c>
      <c r="M18" s="165">
        <f t="shared" si="3"/>
        <v>0</v>
      </c>
      <c r="N18" s="165">
        <f t="shared" si="3"/>
        <v>0</v>
      </c>
      <c r="O18" s="164">
        <f t="shared" si="3"/>
        <v>0</v>
      </c>
      <c r="P18" s="138">
        <f t="shared" si="3"/>
        <v>0</v>
      </c>
      <c r="Q18" s="136"/>
      <c r="S18" s="16" t="str">
        <f t="shared" si="2"/>
        <v>2021020AllAll</v>
      </c>
    </row>
    <row r="19" spans="1:19" x14ac:dyDescent="0.25">
      <c r="A19" s="40" t="s">
        <v>97</v>
      </c>
      <c r="B19" s="27">
        <v>2021</v>
      </c>
      <c r="C19" s="27" t="s">
        <v>139</v>
      </c>
      <c r="D19" s="72" t="s">
        <v>92</v>
      </c>
      <c r="E19" s="72" t="s">
        <v>92</v>
      </c>
      <c r="F19" s="27" t="s">
        <v>93</v>
      </c>
      <c r="G19" s="164">
        <f t="shared" si="0"/>
        <v>0</v>
      </c>
      <c r="H19" s="421"/>
      <c r="I19" s="421"/>
      <c r="J19" s="421"/>
      <c r="K19" s="138">
        <f t="shared" si="3"/>
        <v>0</v>
      </c>
      <c r="L19" s="165">
        <f t="shared" si="3"/>
        <v>0</v>
      </c>
      <c r="M19" s="165">
        <f t="shared" si="3"/>
        <v>0</v>
      </c>
      <c r="N19" s="165">
        <f t="shared" si="3"/>
        <v>0</v>
      </c>
      <c r="O19" s="164">
        <f t="shared" si="3"/>
        <v>0</v>
      </c>
      <c r="P19" s="138">
        <f t="shared" si="3"/>
        <v>0</v>
      </c>
      <c r="Q19" s="136"/>
      <c r="S19" s="16" t="str">
        <f t="shared" si="2"/>
        <v>2021021AllAll</v>
      </c>
    </row>
    <row r="20" spans="1:19" x14ac:dyDescent="0.25">
      <c r="A20" s="40" t="s">
        <v>97</v>
      </c>
      <c r="B20" s="27">
        <v>2021</v>
      </c>
      <c r="C20" s="27" t="s">
        <v>140</v>
      </c>
      <c r="D20" s="72" t="s">
        <v>92</v>
      </c>
      <c r="E20" s="72" t="s">
        <v>92</v>
      </c>
      <c r="F20" s="27" t="s">
        <v>93</v>
      </c>
      <c r="G20" s="164">
        <f t="shared" si="0"/>
        <v>0</v>
      </c>
      <c r="H20" s="421"/>
      <c r="I20" s="421"/>
      <c r="J20" s="421"/>
      <c r="K20" s="138">
        <f t="shared" si="3"/>
        <v>0</v>
      </c>
      <c r="L20" s="165">
        <f t="shared" si="3"/>
        <v>0</v>
      </c>
      <c r="M20" s="165">
        <f t="shared" si="3"/>
        <v>0</v>
      </c>
      <c r="N20" s="165">
        <f t="shared" si="3"/>
        <v>0</v>
      </c>
      <c r="O20" s="164">
        <f t="shared" si="3"/>
        <v>0</v>
      </c>
      <c r="P20" s="138">
        <f t="shared" si="3"/>
        <v>0</v>
      </c>
      <c r="Q20" s="136"/>
      <c r="S20" s="16" t="str">
        <f t="shared" si="2"/>
        <v>2021022AllAll</v>
      </c>
    </row>
    <row r="21" spans="1:19" x14ac:dyDescent="0.25">
      <c r="A21" s="40" t="s">
        <v>97</v>
      </c>
      <c r="B21" s="27">
        <v>2021</v>
      </c>
      <c r="C21" s="27" t="s">
        <v>141</v>
      </c>
      <c r="D21" s="72" t="s">
        <v>92</v>
      </c>
      <c r="E21" s="72" t="s">
        <v>92</v>
      </c>
      <c r="F21" s="27" t="s">
        <v>93</v>
      </c>
      <c r="G21" s="164">
        <f t="shared" si="0"/>
        <v>0</v>
      </c>
      <c r="H21" s="421"/>
      <c r="I21" s="421"/>
      <c r="J21" s="421"/>
      <c r="K21" s="138">
        <f t="shared" si="3"/>
        <v>0</v>
      </c>
      <c r="L21" s="165">
        <f t="shared" si="3"/>
        <v>0</v>
      </c>
      <c r="M21" s="165">
        <f t="shared" si="3"/>
        <v>0</v>
      </c>
      <c r="N21" s="165">
        <f t="shared" si="3"/>
        <v>0</v>
      </c>
      <c r="O21" s="164">
        <f t="shared" si="3"/>
        <v>0</v>
      </c>
      <c r="P21" s="138">
        <f t="shared" si="3"/>
        <v>0</v>
      </c>
      <c r="Q21" s="136"/>
      <c r="S21" s="16" t="str">
        <f t="shared" si="2"/>
        <v>2021023AllAll</v>
      </c>
    </row>
    <row r="22" spans="1:19" x14ac:dyDescent="0.25">
      <c r="A22" s="40" t="s">
        <v>97</v>
      </c>
      <c r="B22" s="27">
        <v>2021</v>
      </c>
      <c r="C22" s="27" t="s">
        <v>142</v>
      </c>
      <c r="D22" s="72" t="s">
        <v>92</v>
      </c>
      <c r="E22" s="72" t="s">
        <v>92</v>
      </c>
      <c r="F22" s="27" t="s">
        <v>93</v>
      </c>
      <c r="G22" s="164">
        <f t="shared" si="0"/>
        <v>0</v>
      </c>
      <c r="H22" s="421"/>
      <c r="I22" s="421"/>
      <c r="J22" s="421"/>
      <c r="K22" s="138">
        <f t="shared" si="3"/>
        <v>0</v>
      </c>
      <c r="L22" s="165">
        <f t="shared" si="3"/>
        <v>0</v>
      </c>
      <c r="M22" s="165">
        <f t="shared" si="3"/>
        <v>0</v>
      </c>
      <c r="N22" s="165">
        <f t="shared" si="3"/>
        <v>0</v>
      </c>
      <c r="O22" s="164">
        <f t="shared" si="3"/>
        <v>0</v>
      </c>
      <c r="P22" s="138">
        <f t="shared" si="3"/>
        <v>0</v>
      </c>
      <c r="Q22" s="136"/>
      <c r="S22" s="16" t="str">
        <f t="shared" si="2"/>
        <v>2021024AllAll</v>
      </c>
    </row>
    <row r="23" spans="1:19" x14ac:dyDescent="0.25">
      <c r="A23" s="40" t="s">
        <v>97</v>
      </c>
      <c r="B23" s="27">
        <v>2021</v>
      </c>
      <c r="C23" s="27" t="s">
        <v>143</v>
      </c>
      <c r="D23" s="72" t="s">
        <v>92</v>
      </c>
      <c r="E23" s="72" t="s">
        <v>92</v>
      </c>
      <c r="F23" s="27" t="s">
        <v>93</v>
      </c>
      <c r="G23" s="164">
        <f t="shared" si="0"/>
        <v>0</v>
      </c>
      <c r="H23" s="421"/>
      <c r="I23" s="421"/>
      <c r="J23" s="421"/>
      <c r="K23" s="138">
        <f t="shared" si="3"/>
        <v>0</v>
      </c>
      <c r="L23" s="165">
        <f t="shared" si="3"/>
        <v>0</v>
      </c>
      <c r="M23" s="165">
        <f t="shared" si="3"/>
        <v>0</v>
      </c>
      <c r="N23" s="165">
        <f t="shared" si="3"/>
        <v>0</v>
      </c>
      <c r="O23" s="164">
        <f t="shared" si="3"/>
        <v>0</v>
      </c>
      <c r="P23" s="138">
        <f t="shared" si="3"/>
        <v>0</v>
      </c>
      <c r="Q23" s="136"/>
      <c r="S23" s="16" t="str">
        <f t="shared" si="2"/>
        <v>2021025AllAll</v>
      </c>
    </row>
    <row r="24" spans="1:19" x14ac:dyDescent="0.25">
      <c r="A24" s="40" t="s">
        <v>97</v>
      </c>
      <c r="B24" s="27">
        <v>2021</v>
      </c>
      <c r="C24" s="27" t="s">
        <v>144</v>
      </c>
      <c r="D24" s="72" t="s">
        <v>92</v>
      </c>
      <c r="E24" s="72" t="s">
        <v>92</v>
      </c>
      <c r="F24" s="27" t="s">
        <v>93</v>
      </c>
      <c r="G24" s="164">
        <f t="shared" si="0"/>
        <v>0</v>
      </c>
      <c r="H24" s="421"/>
      <c r="I24" s="421"/>
      <c r="J24" s="421"/>
      <c r="K24" s="138">
        <f t="shared" si="3"/>
        <v>0</v>
      </c>
      <c r="L24" s="165">
        <f t="shared" si="3"/>
        <v>0</v>
      </c>
      <c r="M24" s="165">
        <f t="shared" si="3"/>
        <v>0</v>
      </c>
      <c r="N24" s="165">
        <f t="shared" si="3"/>
        <v>0</v>
      </c>
      <c r="O24" s="164">
        <f t="shared" si="3"/>
        <v>0</v>
      </c>
      <c r="P24" s="138">
        <f t="shared" si="3"/>
        <v>0</v>
      </c>
      <c r="Q24" s="136"/>
      <c r="S24" s="16" t="str">
        <f t="shared" si="2"/>
        <v>2021026AllAll</v>
      </c>
    </row>
    <row r="25" spans="1:19" x14ac:dyDescent="0.25">
      <c r="A25" s="40" t="s">
        <v>97</v>
      </c>
      <c r="B25" s="27">
        <v>2021</v>
      </c>
      <c r="C25" s="27" t="s">
        <v>145</v>
      </c>
      <c r="D25" s="72" t="s">
        <v>92</v>
      </c>
      <c r="E25" s="72" t="s">
        <v>92</v>
      </c>
      <c r="F25" s="27" t="s">
        <v>93</v>
      </c>
      <c r="G25" s="164">
        <f t="shared" si="0"/>
        <v>0</v>
      </c>
      <c r="H25" s="421"/>
      <c r="I25" s="421"/>
      <c r="J25" s="421"/>
      <c r="K25" s="138">
        <f t="shared" ref="K25:P26" si="4">K106+K163+K220+K277</f>
        <v>0</v>
      </c>
      <c r="L25" s="165">
        <f t="shared" si="4"/>
        <v>0</v>
      </c>
      <c r="M25" s="165">
        <f t="shared" si="4"/>
        <v>0</v>
      </c>
      <c r="N25" s="165">
        <f t="shared" si="4"/>
        <v>0</v>
      </c>
      <c r="O25" s="164">
        <f t="shared" si="4"/>
        <v>0</v>
      </c>
      <c r="P25" s="138">
        <f t="shared" si="4"/>
        <v>0</v>
      </c>
      <c r="Q25" s="136"/>
      <c r="S25" s="16" t="str">
        <f t="shared" si="2"/>
        <v>2021027AllAll</v>
      </c>
    </row>
    <row r="26" spans="1:19" x14ac:dyDescent="0.25">
      <c r="A26" s="40" t="s">
        <v>97</v>
      </c>
      <c r="B26" s="27">
        <v>2021</v>
      </c>
      <c r="C26" s="27" t="s">
        <v>103</v>
      </c>
      <c r="D26" s="72" t="s">
        <v>92</v>
      </c>
      <c r="E26" s="72" t="s">
        <v>92</v>
      </c>
      <c r="F26" s="27" t="s">
        <v>93</v>
      </c>
      <c r="G26" s="164">
        <f t="shared" si="0"/>
        <v>0</v>
      </c>
      <c r="H26" s="421"/>
      <c r="I26" s="421"/>
      <c r="J26" s="421"/>
      <c r="K26" s="138">
        <f t="shared" si="4"/>
        <v>0</v>
      </c>
      <c r="L26" s="165">
        <f t="shared" si="4"/>
        <v>0</v>
      </c>
      <c r="M26" s="165">
        <f t="shared" si="4"/>
        <v>0</v>
      </c>
      <c r="N26" s="165">
        <f t="shared" si="4"/>
        <v>0</v>
      </c>
      <c r="O26" s="164">
        <f t="shared" si="4"/>
        <v>0</v>
      </c>
      <c r="P26" s="138">
        <f t="shared" si="4"/>
        <v>0</v>
      </c>
      <c r="Q26" s="136"/>
      <c r="S26" s="16" t="str">
        <f t="shared" si="2"/>
        <v>2021OtherAllAll</v>
      </c>
    </row>
    <row r="27" spans="1:19" s="174" customFormat="1" x14ac:dyDescent="0.25">
      <c r="A27" s="166" t="s">
        <v>97</v>
      </c>
      <c r="B27" s="167">
        <v>2021</v>
      </c>
      <c r="C27" s="167" t="s">
        <v>80</v>
      </c>
      <c r="D27" s="168" t="s">
        <v>92</v>
      </c>
      <c r="E27" s="168" t="s">
        <v>92</v>
      </c>
      <c r="F27" s="167" t="s">
        <v>93</v>
      </c>
      <c r="G27" s="169">
        <f t="shared" si="0"/>
        <v>0</v>
      </c>
      <c r="H27" s="422"/>
      <c r="I27" s="422"/>
      <c r="J27" s="422"/>
      <c r="K27" s="170">
        <f t="shared" ref="K27:P27" si="5">SUM(K8:K26)</f>
        <v>0</v>
      </c>
      <c r="L27" s="171">
        <f t="shared" si="5"/>
        <v>0</v>
      </c>
      <c r="M27" s="171">
        <f t="shared" si="5"/>
        <v>0</v>
      </c>
      <c r="N27" s="171">
        <f t="shared" si="5"/>
        <v>0</v>
      </c>
      <c r="O27" s="169">
        <f t="shared" si="5"/>
        <v>0</v>
      </c>
      <c r="P27" s="170">
        <f t="shared" si="5"/>
        <v>0</v>
      </c>
      <c r="Q27" s="172"/>
      <c r="R27" s="173"/>
      <c r="S27" s="173" t="str">
        <f t="shared" si="2"/>
        <v>2021TotalAllAll</v>
      </c>
    </row>
    <row r="28" spans="1:19" x14ac:dyDescent="0.25">
      <c r="A28" s="65" t="s">
        <v>97</v>
      </c>
      <c r="B28" s="66">
        <v>2022</v>
      </c>
      <c r="C28" s="66" t="s">
        <v>128</v>
      </c>
      <c r="D28" s="68" t="s">
        <v>92</v>
      </c>
      <c r="E28" s="68" t="s">
        <v>92</v>
      </c>
      <c r="F28" s="66" t="s">
        <v>93</v>
      </c>
      <c r="G28" s="161">
        <f t="shared" si="0"/>
        <v>0</v>
      </c>
      <c r="H28" s="420"/>
      <c r="I28" s="420"/>
      <c r="J28" s="420"/>
      <c r="K28" s="162">
        <f t="shared" ref="K28:P28" si="6">K108+K165+K222+K279</f>
        <v>0</v>
      </c>
      <c r="L28" s="163">
        <f>L108+L165+L222+L279</f>
        <v>0</v>
      </c>
      <c r="M28" s="163">
        <f>M108+M165+M222+M279</f>
        <v>0</v>
      </c>
      <c r="N28" s="163">
        <f t="shared" si="6"/>
        <v>0</v>
      </c>
      <c r="O28" s="161">
        <f t="shared" si="6"/>
        <v>0</v>
      </c>
      <c r="P28" s="162">
        <f t="shared" si="6"/>
        <v>0</v>
      </c>
      <c r="Q28" s="136"/>
      <c r="S28" s="16" t="str">
        <f t="shared" si="2"/>
        <v>2022010AllAll</v>
      </c>
    </row>
    <row r="29" spans="1:19" x14ac:dyDescent="0.25">
      <c r="A29" s="40" t="s">
        <v>97</v>
      </c>
      <c r="B29" s="27">
        <v>2022</v>
      </c>
      <c r="C29" s="27" t="s">
        <v>129</v>
      </c>
      <c r="D29" s="72" t="s">
        <v>92</v>
      </c>
      <c r="E29" s="72" t="s">
        <v>92</v>
      </c>
      <c r="F29" s="27" t="s">
        <v>93</v>
      </c>
      <c r="G29" s="164">
        <f t="shared" si="0"/>
        <v>0</v>
      </c>
      <c r="H29" s="421"/>
      <c r="I29" s="421"/>
      <c r="J29" s="421"/>
      <c r="K29" s="138">
        <f t="shared" ref="K29:P44" si="7">K109+K166+K223+K280</f>
        <v>0</v>
      </c>
      <c r="L29" s="165">
        <f t="shared" si="7"/>
        <v>0</v>
      </c>
      <c r="M29" s="165">
        <f t="shared" si="7"/>
        <v>0</v>
      </c>
      <c r="N29" s="165">
        <f t="shared" si="7"/>
        <v>0</v>
      </c>
      <c r="O29" s="164">
        <f t="shared" si="7"/>
        <v>0</v>
      </c>
      <c r="P29" s="138">
        <f t="shared" si="7"/>
        <v>0</v>
      </c>
      <c r="Q29" s="136"/>
      <c r="S29" s="16" t="str">
        <f t="shared" si="2"/>
        <v>2022011AllAll</v>
      </c>
    </row>
    <row r="30" spans="1:19" x14ac:dyDescent="0.25">
      <c r="A30" s="40" t="s">
        <v>97</v>
      </c>
      <c r="B30" s="27">
        <v>2022</v>
      </c>
      <c r="C30" s="27" t="s">
        <v>130</v>
      </c>
      <c r="D30" s="72" t="s">
        <v>92</v>
      </c>
      <c r="E30" s="72" t="s">
        <v>92</v>
      </c>
      <c r="F30" s="27" t="s">
        <v>93</v>
      </c>
      <c r="G30" s="164">
        <f t="shared" si="0"/>
        <v>0</v>
      </c>
      <c r="H30" s="421"/>
      <c r="I30" s="421"/>
      <c r="J30" s="421"/>
      <c r="K30" s="138">
        <f t="shared" si="7"/>
        <v>0</v>
      </c>
      <c r="L30" s="165">
        <f t="shared" si="7"/>
        <v>0</v>
      </c>
      <c r="M30" s="165">
        <f t="shared" si="7"/>
        <v>0</v>
      </c>
      <c r="N30" s="165">
        <f t="shared" si="7"/>
        <v>0</v>
      </c>
      <c r="O30" s="164">
        <f t="shared" si="7"/>
        <v>0</v>
      </c>
      <c r="P30" s="138">
        <f t="shared" si="7"/>
        <v>0</v>
      </c>
      <c r="Q30" s="136"/>
      <c r="S30" s="16" t="str">
        <f t="shared" si="2"/>
        <v>2022012AllAll</v>
      </c>
    </row>
    <row r="31" spans="1:19" x14ac:dyDescent="0.25">
      <c r="A31" s="40" t="s">
        <v>97</v>
      </c>
      <c r="B31" s="27">
        <v>2022</v>
      </c>
      <c r="C31" s="27" t="s">
        <v>131</v>
      </c>
      <c r="D31" s="72" t="s">
        <v>92</v>
      </c>
      <c r="E31" s="72" t="s">
        <v>92</v>
      </c>
      <c r="F31" s="27" t="s">
        <v>93</v>
      </c>
      <c r="G31" s="164">
        <f t="shared" si="0"/>
        <v>0</v>
      </c>
      <c r="H31" s="421"/>
      <c r="I31" s="421"/>
      <c r="J31" s="421"/>
      <c r="K31" s="138">
        <f t="shared" si="7"/>
        <v>0</v>
      </c>
      <c r="L31" s="165">
        <f t="shared" si="7"/>
        <v>0</v>
      </c>
      <c r="M31" s="165">
        <f t="shared" si="7"/>
        <v>0</v>
      </c>
      <c r="N31" s="165">
        <f t="shared" si="7"/>
        <v>0</v>
      </c>
      <c r="O31" s="164">
        <f t="shared" si="7"/>
        <v>0</v>
      </c>
      <c r="P31" s="138">
        <f t="shared" si="7"/>
        <v>0</v>
      </c>
      <c r="Q31" s="136"/>
      <c r="S31" s="16" t="str">
        <f t="shared" si="2"/>
        <v>2022013AllAll</v>
      </c>
    </row>
    <row r="32" spans="1:19" x14ac:dyDescent="0.25">
      <c r="A32" s="40" t="s">
        <v>97</v>
      </c>
      <c r="B32" s="27">
        <v>2022</v>
      </c>
      <c r="C32" s="27" t="s">
        <v>132</v>
      </c>
      <c r="D32" s="72" t="s">
        <v>92</v>
      </c>
      <c r="E32" s="72" t="s">
        <v>92</v>
      </c>
      <c r="F32" s="27" t="s">
        <v>93</v>
      </c>
      <c r="G32" s="164">
        <f t="shared" si="0"/>
        <v>0</v>
      </c>
      <c r="H32" s="421"/>
      <c r="I32" s="421"/>
      <c r="J32" s="421"/>
      <c r="K32" s="138">
        <f t="shared" si="7"/>
        <v>0</v>
      </c>
      <c r="L32" s="165">
        <f t="shared" si="7"/>
        <v>0</v>
      </c>
      <c r="M32" s="165">
        <f t="shared" si="7"/>
        <v>0</v>
      </c>
      <c r="N32" s="165">
        <f t="shared" si="7"/>
        <v>0</v>
      </c>
      <c r="O32" s="164">
        <f t="shared" si="7"/>
        <v>0</v>
      </c>
      <c r="P32" s="138">
        <f t="shared" si="7"/>
        <v>0</v>
      </c>
      <c r="Q32" s="136"/>
      <c r="S32" s="16" t="str">
        <f t="shared" si="2"/>
        <v>2022014AllAll</v>
      </c>
    </row>
    <row r="33" spans="1:19" x14ac:dyDescent="0.25">
      <c r="A33" s="40" t="s">
        <v>97</v>
      </c>
      <c r="B33" s="27">
        <v>2022</v>
      </c>
      <c r="C33" s="27" t="s">
        <v>133</v>
      </c>
      <c r="D33" s="72" t="s">
        <v>92</v>
      </c>
      <c r="E33" s="72" t="s">
        <v>92</v>
      </c>
      <c r="F33" s="27" t="s">
        <v>93</v>
      </c>
      <c r="G33" s="164">
        <f t="shared" si="0"/>
        <v>0</v>
      </c>
      <c r="H33" s="421"/>
      <c r="I33" s="421"/>
      <c r="J33" s="421"/>
      <c r="K33" s="138">
        <f t="shared" si="7"/>
        <v>0</v>
      </c>
      <c r="L33" s="165">
        <f t="shared" si="7"/>
        <v>0</v>
      </c>
      <c r="M33" s="165">
        <f t="shared" si="7"/>
        <v>0</v>
      </c>
      <c r="N33" s="165">
        <f t="shared" si="7"/>
        <v>0</v>
      </c>
      <c r="O33" s="164">
        <f t="shared" si="7"/>
        <v>0</v>
      </c>
      <c r="P33" s="138">
        <f t="shared" si="7"/>
        <v>0</v>
      </c>
      <c r="Q33" s="136"/>
      <c r="S33" s="16" t="str">
        <f t="shared" si="2"/>
        <v>2022015AllAll</v>
      </c>
    </row>
    <row r="34" spans="1:19" x14ac:dyDescent="0.25">
      <c r="A34" s="40" t="s">
        <v>97</v>
      </c>
      <c r="B34" s="27">
        <v>2022</v>
      </c>
      <c r="C34" s="27" t="s">
        <v>134</v>
      </c>
      <c r="D34" s="72" t="s">
        <v>92</v>
      </c>
      <c r="E34" s="72" t="s">
        <v>92</v>
      </c>
      <c r="F34" s="27" t="s">
        <v>93</v>
      </c>
      <c r="G34" s="164">
        <f t="shared" si="0"/>
        <v>0</v>
      </c>
      <c r="H34" s="421"/>
      <c r="I34" s="421"/>
      <c r="J34" s="421"/>
      <c r="K34" s="138">
        <f t="shared" si="7"/>
        <v>0</v>
      </c>
      <c r="L34" s="165">
        <f t="shared" si="7"/>
        <v>0</v>
      </c>
      <c r="M34" s="165">
        <f t="shared" si="7"/>
        <v>0</v>
      </c>
      <c r="N34" s="165">
        <f t="shared" si="7"/>
        <v>0</v>
      </c>
      <c r="O34" s="164">
        <f t="shared" si="7"/>
        <v>0</v>
      </c>
      <c r="P34" s="138">
        <f t="shared" si="7"/>
        <v>0</v>
      </c>
      <c r="Q34" s="136"/>
      <c r="S34" s="16" t="str">
        <f t="shared" si="2"/>
        <v>2022016AllAll</v>
      </c>
    </row>
    <row r="35" spans="1:19" x14ac:dyDescent="0.25">
      <c r="A35" s="40" t="s">
        <v>97</v>
      </c>
      <c r="B35" s="27">
        <v>2022</v>
      </c>
      <c r="C35" s="27" t="s">
        <v>135</v>
      </c>
      <c r="D35" s="72" t="s">
        <v>92</v>
      </c>
      <c r="E35" s="72" t="s">
        <v>92</v>
      </c>
      <c r="F35" s="27" t="s">
        <v>93</v>
      </c>
      <c r="G35" s="164">
        <f t="shared" si="0"/>
        <v>0</v>
      </c>
      <c r="H35" s="421"/>
      <c r="I35" s="421"/>
      <c r="J35" s="421"/>
      <c r="K35" s="138">
        <f t="shared" si="7"/>
        <v>0</v>
      </c>
      <c r="L35" s="165">
        <f t="shared" si="7"/>
        <v>0</v>
      </c>
      <c r="M35" s="165">
        <f t="shared" si="7"/>
        <v>0</v>
      </c>
      <c r="N35" s="165">
        <f t="shared" si="7"/>
        <v>0</v>
      </c>
      <c r="O35" s="164">
        <f t="shared" si="7"/>
        <v>0</v>
      </c>
      <c r="P35" s="138">
        <f t="shared" si="7"/>
        <v>0</v>
      </c>
      <c r="Q35" s="136"/>
      <c r="S35" s="16" t="str">
        <f t="shared" si="2"/>
        <v>2022017AllAll</v>
      </c>
    </row>
    <row r="36" spans="1:19" x14ac:dyDescent="0.25">
      <c r="A36" s="40" t="s">
        <v>97</v>
      </c>
      <c r="B36" s="27">
        <v>2022</v>
      </c>
      <c r="C36" s="27" t="s">
        <v>136</v>
      </c>
      <c r="D36" s="72" t="s">
        <v>92</v>
      </c>
      <c r="E36" s="72" t="s">
        <v>92</v>
      </c>
      <c r="F36" s="27" t="s">
        <v>93</v>
      </c>
      <c r="G36" s="164">
        <f t="shared" si="0"/>
        <v>0</v>
      </c>
      <c r="H36" s="421"/>
      <c r="I36" s="421"/>
      <c r="J36" s="421"/>
      <c r="K36" s="138">
        <f t="shared" si="7"/>
        <v>0</v>
      </c>
      <c r="L36" s="165">
        <f t="shared" si="7"/>
        <v>0</v>
      </c>
      <c r="M36" s="165">
        <f t="shared" si="7"/>
        <v>0</v>
      </c>
      <c r="N36" s="165">
        <f t="shared" si="7"/>
        <v>0</v>
      </c>
      <c r="O36" s="164">
        <f t="shared" si="7"/>
        <v>0</v>
      </c>
      <c r="P36" s="138">
        <f t="shared" si="7"/>
        <v>0</v>
      </c>
      <c r="Q36" s="136"/>
      <c r="S36" s="16" t="str">
        <f t="shared" si="2"/>
        <v>2022018AllAll</v>
      </c>
    </row>
    <row r="37" spans="1:19" x14ac:dyDescent="0.25">
      <c r="A37" s="40" t="s">
        <v>97</v>
      </c>
      <c r="B37" s="27">
        <v>2022</v>
      </c>
      <c r="C37" s="27" t="s">
        <v>137</v>
      </c>
      <c r="D37" s="72" t="s">
        <v>92</v>
      </c>
      <c r="E37" s="72" t="s">
        <v>92</v>
      </c>
      <c r="F37" s="27" t="s">
        <v>93</v>
      </c>
      <c r="G37" s="164">
        <f t="shared" si="0"/>
        <v>0</v>
      </c>
      <c r="H37" s="421"/>
      <c r="I37" s="421"/>
      <c r="J37" s="421"/>
      <c r="K37" s="138">
        <f t="shared" si="7"/>
        <v>0</v>
      </c>
      <c r="L37" s="165">
        <f t="shared" si="7"/>
        <v>0</v>
      </c>
      <c r="M37" s="165">
        <f t="shared" si="7"/>
        <v>0</v>
      </c>
      <c r="N37" s="165">
        <f t="shared" si="7"/>
        <v>0</v>
      </c>
      <c r="O37" s="164">
        <f t="shared" si="7"/>
        <v>0</v>
      </c>
      <c r="P37" s="138">
        <f t="shared" si="7"/>
        <v>0</v>
      </c>
      <c r="Q37" s="136"/>
      <c r="S37" s="16" t="str">
        <f t="shared" si="2"/>
        <v>2022019AllAll</v>
      </c>
    </row>
    <row r="38" spans="1:19" x14ac:dyDescent="0.25">
      <c r="A38" s="40" t="s">
        <v>97</v>
      </c>
      <c r="B38" s="27">
        <v>2022</v>
      </c>
      <c r="C38" s="27" t="s">
        <v>138</v>
      </c>
      <c r="D38" s="72" t="s">
        <v>92</v>
      </c>
      <c r="E38" s="72" t="s">
        <v>92</v>
      </c>
      <c r="F38" s="27" t="s">
        <v>93</v>
      </c>
      <c r="G38" s="164">
        <f t="shared" si="0"/>
        <v>0</v>
      </c>
      <c r="H38" s="421"/>
      <c r="I38" s="421"/>
      <c r="J38" s="421"/>
      <c r="K38" s="138">
        <f t="shared" si="7"/>
        <v>0</v>
      </c>
      <c r="L38" s="165">
        <f t="shared" si="7"/>
        <v>0</v>
      </c>
      <c r="M38" s="165">
        <f t="shared" si="7"/>
        <v>0</v>
      </c>
      <c r="N38" s="165">
        <f t="shared" si="7"/>
        <v>0</v>
      </c>
      <c r="O38" s="164">
        <f t="shared" si="7"/>
        <v>0</v>
      </c>
      <c r="P38" s="138">
        <f t="shared" si="7"/>
        <v>0</v>
      </c>
      <c r="Q38" s="136"/>
      <c r="S38" s="16" t="str">
        <f t="shared" si="2"/>
        <v>2022020AllAll</v>
      </c>
    </row>
    <row r="39" spans="1:19" x14ac:dyDescent="0.25">
      <c r="A39" s="40" t="s">
        <v>97</v>
      </c>
      <c r="B39" s="27">
        <v>2022</v>
      </c>
      <c r="C39" s="27" t="s">
        <v>139</v>
      </c>
      <c r="D39" s="72" t="s">
        <v>92</v>
      </c>
      <c r="E39" s="72" t="s">
        <v>92</v>
      </c>
      <c r="F39" s="27" t="s">
        <v>93</v>
      </c>
      <c r="G39" s="164">
        <f t="shared" si="0"/>
        <v>0</v>
      </c>
      <c r="H39" s="421"/>
      <c r="I39" s="421"/>
      <c r="J39" s="421"/>
      <c r="K39" s="138">
        <f t="shared" si="7"/>
        <v>0</v>
      </c>
      <c r="L39" s="165">
        <f t="shared" si="7"/>
        <v>0</v>
      </c>
      <c r="M39" s="165">
        <f t="shared" si="7"/>
        <v>0</v>
      </c>
      <c r="N39" s="165">
        <f t="shared" si="7"/>
        <v>0</v>
      </c>
      <c r="O39" s="164">
        <f t="shared" si="7"/>
        <v>0</v>
      </c>
      <c r="P39" s="138">
        <f t="shared" si="7"/>
        <v>0</v>
      </c>
      <c r="Q39" s="136"/>
      <c r="S39" s="16" t="str">
        <f t="shared" si="2"/>
        <v>2022021AllAll</v>
      </c>
    </row>
    <row r="40" spans="1:19" x14ac:dyDescent="0.25">
      <c r="A40" s="40" t="s">
        <v>97</v>
      </c>
      <c r="B40" s="27">
        <v>2022</v>
      </c>
      <c r="C40" s="27" t="s">
        <v>140</v>
      </c>
      <c r="D40" s="72" t="s">
        <v>92</v>
      </c>
      <c r="E40" s="72" t="s">
        <v>92</v>
      </c>
      <c r="F40" s="27" t="s">
        <v>93</v>
      </c>
      <c r="G40" s="164">
        <f t="shared" si="0"/>
        <v>0</v>
      </c>
      <c r="H40" s="421"/>
      <c r="I40" s="421"/>
      <c r="J40" s="421"/>
      <c r="K40" s="138">
        <f t="shared" si="7"/>
        <v>0</v>
      </c>
      <c r="L40" s="165">
        <f t="shared" si="7"/>
        <v>0</v>
      </c>
      <c r="M40" s="165">
        <f t="shared" si="7"/>
        <v>0</v>
      </c>
      <c r="N40" s="165">
        <f t="shared" si="7"/>
        <v>0</v>
      </c>
      <c r="O40" s="164">
        <f t="shared" si="7"/>
        <v>0</v>
      </c>
      <c r="P40" s="138">
        <f t="shared" si="7"/>
        <v>0</v>
      </c>
      <c r="Q40" s="136"/>
      <c r="S40" s="16" t="str">
        <f t="shared" ref="S40:S71" si="8">B40&amp;C40&amp;D40&amp;E40</f>
        <v>2022022AllAll</v>
      </c>
    </row>
    <row r="41" spans="1:19" x14ac:dyDescent="0.25">
      <c r="A41" s="40" t="s">
        <v>97</v>
      </c>
      <c r="B41" s="27">
        <v>2022</v>
      </c>
      <c r="C41" s="27" t="s">
        <v>141</v>
      </c>
      <c r="D41" s="72" t="s">
        <v>92</v>
      </c>
      <c r="E41" s="72" t="s">
        <v>92</v>
      </c>
      <c r="F41" s="27" t="s">
        <v>93</v>
      </c>
      <c r="G41" s="164">
        <f t="shared" si="0"/>
        <v>0</v>
      </c>
      <c r="H41" s="421"/>
      <c r="I41" s="421"/>
      <c r="J41" s="421"/>
      <c r="K41" s="138">
        <f t="shared" si="7"/>
        <v>0</v>
      </c>
      <c r="L41" s="165">
        <f t="shared" si="7"/>
        <v>0</v>
      </c>
      <c r="M41" s="165">
        <f t="shared" si="7"/>
        <v>0</v>
      </c>
      <c r="N41" s="165">
        <f t="shared" si="7"/>
        <v>0</v>
      </c>
      <c r="O41" s="164">
        <f t="shared" si="7"/>
        <v>0</v>
      </c>
      <c r="P41" s="138">
        <f t="shared" si="7"/>
        <v>0</v>
      </c>
      <c r="Q41" s="136"/>
      <c r="S41" s="16" t="str">
        <f t="shared" si="8"/>
        <v>2022023AllAll</v>
      </c>
    </row>
    <row r="42" spans="1:19" x14ac:dyDescent="0.25">
      <c r="A42" s="40" t="s">
        <v>97</v>
      </c>
      <c r="B42" s="27">
        <v>2022</v>
      </c>
      <c r="C42" s="27" t="s">
        <v>142</v>
      </c>
      <c r="D42" s="72" t="s">
        <v>92</v>
      </c>
      <c r="E42" s="72" t="s">
        <v>92</v>
      </c>
      <c r="F42" s="27" t="s">
        <v>93</v>
      </c>
      <c r="G42" s="164">
        <f t="shared" si="0"/>
        <v>0</v>
      </c>
      <c r="H42" s="421"/>
      <c r="I42" s="421"/>
      <c r="J42" s="421"/>
      <c r="K42" s="138">
        <f t="shared" si="7"/>
        <v>0</v>
      </c>
      <c r="L42" s="165">
        <f t="shared" si="7"/>
        <v>0</v>
      </c>
      <c r="M42" s="165">
        <f t="shared" si="7"/>
        <v>0</v>
      </c>
      <c r="N42" s="165">
        <f t="shared" si="7"/>
        <v>0</v>
      </c>
      <c r="O42" s="164">
        <f t="shared" si="7"/>
        <v>0</v>
      </c>
      <c r="P42" s="138">
        <f t="shared" si="7"/>
        <v>0</v>
      </c>
      <c r="Q42" s="136"/>
      <c r="S42" s="16" t="str">
        <f t="shared" si="8"/>
        <v>2022024AllAll</v>
      </c>
    </row>
    <row r="43" spans="1:19" x14ac:dyDescent="0.25">
      <c r="A43" s="40" t="s">
        <v>97</v>
      </c>
      <c r="B43" s="27">
        <v>2022</v>
      </c>
      <c r="C43" s="27" t="s">
        <v>143</v>
      </c>
      <c r="D43" s="72" t="s">
        <v>92</v>
      </c>
      <c r="E43" s="72" t="s">
        <v>92</v>
      </c>
      <c r="F43" s="27" t="s">
        <v>93</v>
      </c>
      <c r="G43" s="164">
        <f t="shared" si="0"/>
        <v>0</v>
      </c>
      <c r="H43" s="421"/>
      <c r="I43" s="421"/>
      <c r="J43" s="421"/>
      <c r="K43" s="138">
        <f t="shared" si="7"/>
        <v>0</v>
      </c>
      <c r="L43" s="165">
        <f t="shared" si="7"/>
        <v>0</v>
      </c>
      <c r="M43" s="165">
        <f t="shared" si="7"/>
        <v>0</v>
      </c>
      <c r="N43" s="165">
        <f t="shared" si="7"/>
        <v>0</v>
      </c>
      <c r="O43" s="164">
        <f t="shared" si="7"/>
        <v>0</v>
      </c>
      <c r="P43" s="138">
        <f t="shared" si="7"/>
        <v>0</v>
      </c>
      <c r="Q43" s="136"/>
      <c r="S43" s="16" t="str">
        <f t="shared" si="8"/>
        <v>2022025AllAll</v>
      </c>
    </row>
    <row r="44" spans="1:19" x14ac:dyDescent="0.25">
      <c r="A44" s="40" t="s">
        <v>97</v>
      </c>
      <c r="B44" s="27">
        <v>2022</v>
      </c>
      <c r="C44" s="27" t="s">
        <v>144</v>
      </c>
      <c r="D44" s="72" t="s">
        <v>92</v>
      </c>
      <c r="E44" s="72" t="s">
        <v>92</v>
      </c>
      <c r="F44" s="27" t="s">
        <v>93</v>
      </c>
      <c r="G44" s="164">
        <f t="shared" si="0"/>
        <v>0</v>
      </c>
      <c r="H44" s="421"/>
      <c r="I44" s="421"/>
      <c r="J44" s="421"/>
      <c r="K44" s="138">
        <f t="shared" si="7"/>
        <v>0</v>
      </c>
      <c r="L44" s="165">
        <f t="shared" si="7"/>
        <v>0</v>
      </c>
      <c r="M44" s="165">
        <f t="shared" si="7"/>
        <v>0</v>
      </c>
      <c r="N44" s="165">
        <f t="shared" si="7"/>
        <v>0</v>
      </c>
      <c r="O44" s="164">
        <f t="shared" si="7"/>
        <v>0</v>
      </c>
      <c r="P44" s="138">
        <f t="shared" si="7"/>
        <v>0</v>
      </c>
      <c r="Q44" s="136"/>
      <c r="S44" s="16" t="str">
        <f t="shared" si="8"/>
        <v>2022026AllAll</v>
      </c>
    </row>
    <row r="45" spans="1:19" x14ac:dyDescent="0.25">
      <c r="A45" s="40" t="s">
        <v>97</v>
      </c>
      <c r="B45" s="27">
        <v>2022</v>
      </c>
      <c r="C45" s="27" t="s">
        <v>145</v>
      </c>
      <c r="D45" s="72" t="s">
        <v>92</v>
      </c>
      <c r="E45" s="72" t="s">
        <v>92</v>
      </c>
      <c r="F45" s="27" t="s">
        <v>93</v>
      </c>
      <c r="G45" s="164">
        <f t="shared" si="0"/>
        <v>0</v>
      </c>
      <c r="H45" s="421"/>
      <c r="I45" s="421"/>
      <c r="J45" s="421"/>
      <c r="K45" s="138">
        <f t="shared" ref="K45:P46" si="9">K125+K182+K239+K296</f>
        <v>0</v>
      </c>
      <c r="L45" s="165">
        <f t="shared" si="9"/>
        <v>0</v>
      </c>
      <c r="M45" s="165">
        <f t="shared" si="9"/>
        <v>0</v>
      </c>
      <c r="N45" s="165">
        <f t="shared" si="9"/>
        <v>0</v>
      </c>
      <c r="O45" s="164">
        <f t="shared" si="9"/>
        <v>0</v>
      </c>
      <c r="P45" s="138">
        <f t="shared" si="9"/>
        <v>0</v>
      </c>
      <c r="Q45" s="136"/>
      <c r="S45" s="16" t="str">
        <f t="shared" si="8"/>
        <v>2022027AllAll</v>
      </c>
    </row>
    <row r="46" spans="1:19" x14ac:dyDescent="0.25">
      <c r="A46" s="40" t="s">
        <v>97</v>
      </c>
      <c r="B46" s="27">
        <v>2022</v>
      </c>
      <c r="C46" s="27" t="s">
        <v>103</v>
      </c>
      <c r="D46" s="72" t="s">
        <v>92</v>
      </c>
      <c r="E46" s="72" t="s">
        <v>92</v>
      </c>
      <c r="F46" s="27" t="s">
        <v>93</v>
      </c>
      <c r="G46" s="164">
        <f t="shared" si="0"/>
        <v>0</v>
      </c>
      <c r="H46" s="421"/>
      <c r="I46" s="421"/>
      <c r="J46" s="421"/>
      <c r="K46" s="138">
        <f t="shared" si="9"/>
        <v>0</v>
      </c>
      <c r="L46" s="165">
        <f t="shared" si="9"/>
        <v>0</v>
      </c>
      <c r="M46" s="165">
        <f t="shared" si="9"/>
        <v>0</v>
      </c>
      <c r="N46" s="165">
        <f t="shared" si="9"/>
        <v>0</v>
      </c>
      <c r="O46" s="164">
        <f t="shared" si="9"/>
        <v>0</v>
      </c>
      <c r="P46" s="138">
        <f>P126+P183+P240+P297</f>
        <v>0</v>
      </c>
      <c r="Q46" s="136"/>
      <c r="S46" s="16" t="str">
        <f t="shared" si="8"/>
        <v>2022OtherAllAll</v>
      </c>
    </row>
    <row r="47" spans="1:19" s="174" customFormat="1" x14ac:dyDescent="0.25">
      <c r="A47" s="166" t="s">
        <v>97</v>
      </c>
      <c r="B47" s="167">
        <v>2022</v>
      </c>
      <c r="C47" s="167" t="s">
        <v>80</v>
      </c>
      <c r="D47" s="168" t="s">
        <v>92</v>
      </c>
      <c r="E47" s="168" t="s">
        <v>92</v>
      </c>
      <c r="F47" s="167" t="s">
        <v>93</v>
      </c>
      <c r="G47" s="169">
        <f t="shared" si="0"/>
        <v>0</v>
      </c>
      <c r="H47" s="422"/>
      <c r="I47" s="422"/>
      <c r="J47" s="422"/>
      <c r="K47" s="170">
        <f t="shared" ref="K47:P47" si="10">SUM(K28:K46)</f>
        <v>0</v>
      </c>
      <c r="L47" s="171">
        <f t="shared" si="10"/>
        <v>0</v>
      </c>
      <c r="M47" s="171">
        <f t="shared" si="10"/>
        <v>0</v>
      </c>
      <c r="N47" s="171">
        <f t="shared" si="10"/>
        <v>0</v>
      </c>
      <c r="O47" s="169">
        <f t="shared" si="10"/>
        <v>0</v>
      </c>
      <c r="P47" s="170">
        <f t="shared" si="10"/>
        <v>0</v>
      </c>
      <c r="Q47" s="172"/>
      <c r="R47" s="173"/>
      <c r="S47" s="173" t="str">
        <f t="shared" si="8"/>
        <v>2022TotalAllAll</v>
      </c>
    </row>
    <row r="48" spans="1:19" x14ac:dyDescent="0.25">
      <c r="A48" s="65" t="s">
        <v>97</v>
      </c>
      <c r="B48" s="66">
        <v>2023</v>
      </c>
      <c r="C48" s="66" t="s">
        <v>128</v>
      </c>
      <c r="D48" s="68" t="s">
        <v>92</v>
      </c>
      <c r="E48" s="68" t="s">
        <v>92</v>
      </c>
      <c r="F48" s="66" t="s">
        <v>93</v>
      </c>
      <c r="G48" s="161">
        <f t="shared" si="0"/>
        <v>0</v>
      </c>
      <c r="H48" s="420"/>
      <c r="I48" s="420"/>
      <c r="J48" s="420"/>
      <c r="K48" s="162">
        <f t="shared" ref="K48:P48" si="11">K127+K184+K241+K298</f>
        <v>0</v>
      </c>
      <c r="L48" s="163">
        <f t="shared" si="11"/>
        <v>0</v>
      </c>
      <c r="M48" s="163">
        <f>M127+M184+M241+M298</f>
        <v>0</v>
      </c>
      <c r="N48" s="163">
        <f t="shared" si="11"/>
        <v>0</v>
      </c>
      <c r="O48" s="161">
        <f t="shared" si="11"/>
        <v>0</v>
      </c>
      <c r="P48" s="162">
        <f t="shared" si="11"/>
        <v>0</v>
      </c>
      <c r="Q48" s="136"/>
      <c r="S48" s="16" t="str">
        <f t="shared" si="8"/>
        <v>2023010AllAll</v>
      </c>
    </row>
    <row r="49" spans="1:19" x14ac:dyDescent="0.25">
      <c r="A49" s="40" t="s">
        <v>97</v>
      </c>
      <c r="B49" s="27">
        <v>2023</v>
      </c>
      <c r="C49" s="27" t="s">
        <v>129</v>
      </c>
      <c r="D49" s="72" t="s">
        <v>92</v>
      </c>
      <c r="E49" s="72" t="s">
        <v>92</v>
      </c>
      <c r="F49" s="27" t="s">
        <v>93</v>
      </c>
      <c r="G49" s="164">
        <f t="shared" si="0"/>
        <v>0</v>
      </c>
      <c r="H49" s="421"/>
      <c r="I49" s="421"/>
      <c r="J49" s="421"/>
      <c r="K49" s="138">
        <f t="shared" ref="K49:P64" si="12">K128+K185+K242+K299</f>
        <v>0</v>
      </c>
      <c r="L49" s="165">
        <f t="shared" si="12"/>
        <v>0</v>
      </c>
      <c r="M49" s="165">
        <f t="shared" si="12"/>
        <v>0</v>
      </c>
      <c r="N49" s="165">
        <f t="shared" si="12"/>
        <v>0</v>
      </c>
      <c r="O49" s="164">
        <f t="shared" si="12"/>
        <v>0</v>
      </c>
      <c r="P49" s="138">
        <f t="shared" si="12"/>
        <v>0</v>
      </c>
      <c r="Q49" s="136"/>
      <c r="S49" s="16" t="str">
        <f t="shared" si="8"/>
        <v>2023011AllAll</v>
      </c>
    </row>
    <row r="50" spans="1:19" x14ac:dyDescent="0.25">
      <c r="A50" s="40" t="s">
        <v>97</v>
      </c>
      <c r="B50" s="27">
        <v>2023</v>
      </c>
      <c r="C50" s="27" t="s">
        <v>130</v>
      </c>
      <c r="D50" s="72" t="s">
        <v>92</v>
      </c>
      <c r="E50" s="72" t="s">
        <v>92</v>
      </c>
      <c r="F50" s="27" t="s">
        <v>93</v>
      </c>
      <c r="G50" s="164">
        <f t="shared" si="0"/>
        <v>0</v>
      </c>
      <c r="H50" s="421"/>
      <c r="I50" s="421"/>
      <c r="J50" s="421"/>
      <c r="K50" s="138">
        <f t="shared" si="12"/>
        <v>0</v>
      </c>
      <c r="L50" s="165">
        <f t="shared" si="12"/>
        <v>0</v>
      </c>
      <c r="M50" s="165">
        <f t="shared" si="12"/>
        <v>0</v>
      </c>
      <c r="N50" s="165">
        <f t="shared" si="12"/>
        <v>0</v>
      </c>
      <c r="O50" s="164">
        <f t="shared" si="12"/>
        <v>0</v>
      </c>
      <c r="P50" s="138">
        <f t="shared" si="12"/>
        <v>0</v>
      </c>
      <c r="Q50" s="136"/>
      <c r="S50" s="16" t="str">
        <f t="shared" si="8"/>
        <v>2023012AllAll</v>
      </c>
    </row>
    <row r="51" spans="1:19" x14ac:dyDescent="0.25">
      <c r="A51" s="40" t="s">
        <v>97</v>
      </c>
      <c r="B51" s="27">
        <v>2023</v>
      </c>
      <c r="C51" s="27" t="s">
        <v>131</v>
      </c>
      <c r="D51" s="72" t="s">
        <v>92</v>
      </c>
      <c r="E51" s="72" t="s">
        <v>92</v>
      </c>
      <c r="F51" s="27" t="s">
        <v>93</v>
      </c>
      <c r="G51" s="164">
        <f t="shared" si="0"/>
        <v>0</v>
      </c>
      <c r="H51" s="421"/>
      <c r="I51" s="421"/>
      <c r="J51" s="421"/>
      <c r="K51" s="138">
        <f t="shared" si="12"/>
        <v>0</v>
      </c>
      <c r="L51" s="165">
        <f t="shared" si="12"/>
        <v>0</v>
      </c>
      <c r="M51" s="165">
        <f t="shared" si="12"/>
        <v>0</v>
      </c>
      <c r="N51" s="165">
        <f t="shared" si="12"/>
        <v>0</v>
      </c>
      <c r="O51" s="164">
        <f t="shared" si="12"/>
        <v>0</v>
      </c>
      <c r="P51" s="138">
        <f t="shared" si="12"/>
        <v>0</v>
      </c>
      <c r="Q51" s="136"/>
      <c r="S51" s="16" t="str">
        <f t="shared" si="8"/>
        <v>2023013AllAll</v>
      </c>
    </row>
    <row r="52" spans="1:19" x14ac:dyDescent="0.25">
      <c r="A52" s="40" t="s">
        <v>97</v>
      </c>
      <c r="B52" s="27">
        <v>2023</v>
      </c>
      <c r="C52" s="27" t="s">
        <v>132</v>
      </c>
      <c r="D52" s="72" t="s">
        <v>92</v>
      </c>
      <c r="E52" s="72" t="s">
        <v>92</v>
      </c>
      <c r="F52" s="27" t="s">
        <v>93</v>
      </c>
      <c r="G52" s="164">
        <f t="shared" si="0"/>
        <v>0</v>
      </c>
      <c r="H52" s="421"/>
      <c r="I52" s="421"/>
      <c r="J52" s="421"/>
      <c r="K52" s="138">
        <f t="shared" si="12"/>
        <v>0</v>
      </c>
      <c r="L52" s="165">
        <f t="shared" si="12"/>
        <v>0</v>
      </c>
      <c r="M52" s="165">
        <f t="shared" si="12"/>
        <v>0</v>
      </c>
      <c r="N52" s="165">
        <f t="shared" si="12"/>
        <v>0</v>
      </c>
      <c r="O52" s="164">
        <f t="shared" si="12"/>
        <v>0</v>
      </c>
      <c r="P52" s="138">
        <f t="shared" si="12"/>
        <v>0</v>
      </c>
      <c r="Q52" s="136"/>
      <c r="S52" s="16" t="str">
        <f t="shared" si="8"/>
        <v>2023014AllAll</v>
      </c>
    </row>
    <row r="53" spans="1:19" x14ac:dyDescent="0.25">
      <c r="A53" s="40" t="s">
        <v>97</v>
      </c>
      <c r="B53" s="27">
        <v>2023</v>
      </c>
      <c r="C53" s="27" t="s">
        <v>133</v>
      </c>
      <c r="D53" s="72" t="s">
        <v>92</v>
      </c>
      <c r="E53" s="72" t="s">
        <v>92</v>
      </c>
      <c r="F53" s="27" t="s">
        <v>93</v>
      </c>
      <c r="G53" s="164">
        <f t="shared" si="0"/>
        <v>0</v>
      </c>
      <c r="H53" s="421"/>
      <c r="I53" s="421"/>
      <c r="J53" s="421"/>
      <c r="K53" s="138">
        <f t="shared" si="12"/>
        <v>0</v>
      </c>
      <c r="L53" s="165">
        <f t="shared" si="12"/>
        <v>0</v>
      </c>
      <c r="M53" s="165">
        <f t="shared" si="12"/>
        <v>0</v>
      </c>
      <c r="N53" s="165">
        <f t="shared" si="12"/>
        <v>0</v>
      </c>
      <c r="O53" s="164">
        <f t="shared" si="12"/>
        <v>0</v>
      </c>
      <c r="P53" s="138">
        <f t="shared" si="12"/>
        <v>0</v>
      </c>
      <c r="Q53" s="136"/>
      <c r="S53" s="16" t="str">
        <f t="shared" si="8"/>
        <v>2023015AllAll</v>
      </c>
    </row>
    <row r="54" spans="1:19" x14ac:dyDescent="0.25">
      <c r="A54" s="40" t="s">
        <v>97</v>
      </c>
      <c r="B54" s="27">
        <v>2023</v>
      </c>
      <c r="C54" s="27" t="s">
        <v>134</v>
      </c>
      <c r="D54" s="72" t="s">
        <v>92</v>
      </c>
      <c r="E54" s="72" t="s">
        <v>92</v>
      </c>
      <c r="F54" s="27" t="s">
        <v>93</v>
      </c>
      <c r="G54" s="164">
        <f t="shared" si="0"/>
        <v>0</v>
      </c>
      <c r="H54" s="421"/>
      <c r="I54" s="421"/>
      <c r="J54" s="421"/>
      <c r="K54" s="138">
        <f t="shared" si="12"/>
        <v>0</v>
      </c>
      <c r="L54" s="165">
        <f t="shared" si="12"/>
        <v>0</v>
      </c>
      <c r="M54" s="165">
        <f t="shared" si="12"/>
        <v>0</v>
      </c>
      <c r="N54" s="165">
        <f t="shared" si="12"/>
        <v>0</v>
      </c>
      <c r="O54" s="164">
        <f t="shared" si="12"/>
        <v>0</v>
      </c>
      <c r="P54" s="138">
        <f t="shared" si="12"/>
        <v>0</v>
      </c>
      <c r="Q54" s="136"/>
      <c r="S54" s="16" t="str">
        <f t="shared" si="8"/>
        <v>2023016AllAll</v>
      </c>
    </row>
    <row r="55" spans="1:19" x14ac:dyDescent="0.25">
      <c r="A55" s="40" t="s">
        <v>97</v>
      </c>
      <c r="B55" s="27">
        <v>2023</v>
      </c>
      <c r="C55" s="27" t="s">
        <v>135</v>
      </c>
      <c r="D55" s="72" t="s">
        <v>92</v>
      </c>
      <c r="E55" s="72" t="s">
        <v>92</v>
      </c>
      <c r="F55" s="27" t="s">
        <v>93</v>
      </c>
      <c r="G55" s="164">
        <f t="shared" si="0"/>
        <v>0</v>
      </c>
      <c r="H55" s="421"/>
      <c r="I55" s="421"/>
      <c r="J55" s="421"/>
      <c r="K55" s="138">
        <f t="shared" si="12"/>
        <v>0</v>
      </c>
      <c r="L55" s="165">
        <f t="shared" si="12"/>
        <v>0</v>
      </c>
      <c r="M55" s="165">
        <f t="shared" si="12"/>
        <v>0</v>
      </c>
      <c r="N55" s="165">
        <f t="shared" si="12"/>
        <v>0</v>
      </c>
      <c r="O55" s="164">
        <f t="shared" si="12"/>
        <v>0</v>
      </c>
      <c r="P55" s="138">
        <f t="shared" si="12"/>
        <v>0</v>
      </c>
      <c r="Q55" s="136"/>
      <c r="S55" s="16" t="str">
        <f t="shared" si="8"/>
        <v>2023017AllAll</v>
      </c>
    </row>
    <row r="56" spans="1:19" x14ac:dyDescent="0.25">
      <c r="A56" s="40" t="s">
        <v>97</v>
      </c>
      <c r="B56" s="27">
        <v>2023</v>
      </c>
      <c r="C56" s="27" t="s">
        <v>136</v>
      </c>
      <c r="D56" s="72" t="s">
        <v>92</v>
      </c>
      <c r="E56" s="72" t="s">
        <v>92</v>
      </c>
      <c r="F56" s="27" t="s">
        <v>93</v>
      </c>
      <c r="G56" s="164">
        <f t="shared" si="0"/>
        <v>0</v>
      </c>
      <c r="H56" s="421"/>
      <c r="I56" s="421"/>
      <c r="J56" s="421"/>
      <c r="K56" s="138">
        <f t="shared" si="12"/>
        <v>0</v>
      </c>
      <c r="L56" s="165">
        <f t="shared" si="12"/>
        <v>0</v>
      </c>
      <c r="M56" s="165">
        <f t="shared" si="12"/>
        <v>0</v>
      </c>
      <c r="N56" s="165">
        <f t="shared" si="12"/>
        <v>0</v>
      </c>
      <c r="O56" s="164">
        <f t="shared" si="12"/>
        <v>0</v>
      </c>
      <c r="P56" s="138">
        <f t="shared" si="12"/>
        <v>0</v>
      </c>
      <c r="Q56" s="136"/>
      <c r="S56" s="16" t="str">
        <f t="shared" si="8"/>
        <v>2023018AllAll</v>
      </c>
    </row>
    <row r="57" spans="1:19" x14ac:dyDescent="0.25">
      <c r="A57" s="40" t="s">
        <v>97</v>
      </c>
      <c r="B57" s="27">
        <v>2023</v>
      </c>
      <c r="C57" s="27" t="s">
        <v>137</v>
      </c>
      <c r="D57" s="72" t="s">
        <v>92</v>
      </c>
      <c r="E57" s="72" t="s">
        <v>92</v>
      </c>
      <c r="F57" s="27" t="s">
        <v>93</v>
      </c>
      <c r="G57" s="164">
        <f t="shared" si="0"/>
        <v>0</v>
      </c>
      <c r="H57" s="421"/>
      <c r="I57" s="421"/>
      <c r="J57" s="421"/>
      <c r="K57" s="138">
        <f t="shared" si="12"/>
        <v>0</v>
      </c>
      <c r="L57" s="165">
        <f t="shared" si="12"/>
        <v>0</v>
      </c>
      <c r="M57" s="165">
        <f t="shared" si="12"/>
        <v>0</v>
      </c>
      <c r="N57" s="165">
        <f t="shared" si="12"/>
        <v>0</v>
      </c>
      <c r="O57" s="164">
        <f t="shared" si="12"/>
        <v>0</v>
      </c>
      <c r="P57" s="138">
        <f t="shared" si="12"/>
        <v>0</v>
      </c>
      <c r="Q57" s="136"/>
      <c r="S57" s="16" t="str">
        <f t="shared" si="8"/>
        <v>2023019AllAll</v>
      </c>
    </row>
    <row r="58" spans="1:19" x14ac:dyDescent="0.25">
      <c r="A58" s="40" t="s">
        <v>97</v>
      </c>
      <c r="B58" s="27">
        <v>2023</v>
      </c>
      <c r="C58" s="27" t="s">
        <v>138</v>
      </c>
      <c r="D58" s="72" t="s">
        <v>92</v>
      </c>
      <c r="E58" s="72" t="s">
        <v>92</v>
      </c>
      <c r="F58" s="27" t="s">
        <v>93</v>
      </c>
      <c r="G58" s="164">
        <f t="shared" si="0"/>
        <v>0</v>
      </c>
      <c r="H58" s="421"/>
      <c r="I58" s="421"/>
      <c r="J58" s="421"/>
      <c r="K58" s="138">
        <f t="shared" si="12"/>
        <v>0</v>
      </c>
      <c r="L58" s="165">
        <f t="shared" si="12"/>
        <v>0</v>
      </c>
      <c r="M58" s="165">
        <f t="shared" si="12"/>
        <v>0</v>
      </c>
      <c r="N58" s="165">
        <f t="shared" si="12"/>
        <v>0</v>
      </c>
      <c r="O58" s="164">
        <f t="shared" si="12"/>
        <v>0</v>
      </c>
      <c r="P58" s="138">
        <f t="shared" si="12"/>
        <v>0</v>
      </c>
      <c r="Q58" s="136"/>
      <c r="S58" s="16" t="str">
        <f t="shared" si="8"/>
        <v>2023020AllAll</v>
      </c>
    </row>
    <row r="59" spans="1:19" x14ac:dyDescent="0.25">
      <c r="A59" s="40" t="s">
        <v>97</v>
      </c>
      <c r="B59" s="27">
        <v>2023</v>
      </c>
      <c r="C59" s="27" t="s">
        <v>139</v>
      </c>
      <c r="D59" s="72" t="s">
        <v>92</v>
      </c>
      <c r="E59" s="72" t="s">
        <v>92</v>
      </c>
      <c r="F59" s="27" t="s">
        <v>93</v>
      </c>
      <c r="G59" s="164">
        <f t="shared" si="0"/>
        <v>0</v>
      </c>
      <c r="H59" s="421"/>
      <c r="I59" s="421"/>
      <c r="J59" s="421"/>
      <c r="K59" s="138">
        <f t="shared" si="12"/>
        <v>0</v>
      </c>
      <c r="L59" s="165">
        <f t="shared" si="12"/>
        <v>0</v>
      </c>
      <c r="M59" s="165">
        <f t="shared" si="12"/>
        <v>0</v>
      </c>
      <c r="N59" s="165">
        <f t="shared" si="12"/>
        <v>0</v>
      </c>
      <c r="O59" s="164">
        <f t="shared" si="12"/>
        <v>0</v>
      </c>
      <c r="P59" s="138">
        <f t="shared" si="12"/>
        <v>0</v>
      </c>
      <c r="Q59" s="136"/>
      <c r="S59" s="16" t="str">
        <f t="shared" si="8"/>
        <v>2023021AllAll</v>
      </c>
    </row>
    <row r="60" spans="1:19" x14ac:dyDescent="0.25">
      <c r="A60" s="40" t="s">
        <v>97</v>
      </c>
      <c r="B60" s="27">
        <v>2023</v>
      </c>
      <c r="C60" s="27" t="s">
        <v>140</v>
      </c>
      <c r="D60" s="72" t="s">
        <v>92</v>
      </c>
      <c r="E60" s="72" t="s">
        <v>92</v>
      </c>
      <c r="F60" s="27" t="s">
        <v>93</v>
      </c>
      <c r="G60" s="164">
        <f t="shared" si="0"/>
        <v>0</v>
      </c>
      <c r="H60" s="421"/>
      <c r="I60" s="421"/>
      <c r="J60" s="421"/>
      <c r="K60" s="138">
        <f t="shared" si="12"/>
        <v>0</v>
      </c>
      <c r="L60" s="165">
        <f t="shared" si="12"/>
        <v>0</v>
      </c>
      <c r="M60" s="165">
        <f t="shared" si="12"/>
        <v>0</v>
      </c>
      <c r="N60" s="165">
        <f t="shared" si="12"/>
        <v>0</v>
      </c>
      <c r="O60" s="164">
        <f t="shared" si="12"/>
        <v>0</v>
      </c>
      <c r="P60" s="138">
        <f t="shared" si="12"/>
        <v>0</v>
      </c>
      <c r="Q60" s="136"/>
      <c r="S60" s="16" t="str">
        <f t="shared" si="8"/>
        <v>2023022AllAll</v>
      </c>
    </row>
    <row r="61" spans="1:19" x14ac:dyDescent="0.25">
      <c r="A61" s="40" t="s">
        <v>97</v>
      </c>
      <c r="B61" s="27">
        <v>2023</v>
      </c>
      <c r="C61" s="27" t="s">
        <v>141</v>
      </c>
      <c r="D61" s="72" t="s">
        <v>92</v>
      </c>
      <c r="E61" s="72" t="s">
        <v>92</v>
      </c>
      <c r="F61" s="27" t="s">
        <v>93</v>
      </c>
      <c r="G61" s="164">
        <f t="shared" si="0"/>
        <v>0</v>
      </c>
      <c r="H61" s="421"/>
      <c r="I61" s="421"/>
      <c r="J61" s="421"/>
      <c r="K61" s="138">
        <f t="shared" si="12"/>
        <v>0</v>
      </c>
      <c r="L61" s="165">
        <f t="shared" si="12"/>
        <v>0</v>
      </c>
      <c r="M61" s="165">
        <f t="shared" si="12"/>
        <v>0</v>
      </c>
      <c r="N61" s="165">
        <f t="shared" si="12"/>
        <v>0</v>
      </c>
      <c r="O61" s="164">
        <f t="shared" si="12"/>
        <v>0</v>
      </c>
      <c r="P61" s="138">
        <f t="shared" si="12"/>
        <v>0</v>
      </c>
      <c r="Q61" s="136"/>
      <c r="S61" s="16" t="str">
        <f t="shared" si="8"/>
        <v>2023023AllAll</v>
      </c>
    </row>
    <row r="62" spans="1:19" x14ac:dyDescent="0.25">
      <c r="A62" s="40" t="s">
        <v>97</v>
      </c>
      <c r="B62" s="27">
        <v>2023</v>
      </c>
      <c r="C62" s="27" t="s">
        <v>142</v>
      </c>
      <c r="D62" s="72" t="s">
        <v>92</v>
      </c>
      <c r="E62" s="72" t="s">
        <v>92</v>
      </c>
      <c r="F62" s="27" t="s">
        <v>93</v>
      </c>
      <c r="G62" s="164">
        <f t="shared" si="0"/>
        <v>0</v>
      </c>
      <c r="H62" s="421"/>
      <c r="I62" s="421"/>
      <c r="J62" s="421"/>
      <c r="K62" s="138">
        <f t="shared" si="12"/>
        <v>0</v>
      </c>
      <c r="L62" s="165">
        <f t="shared" si="12"/>
        <v>0</v>
      </c>
      <c r="M62" s="165">
        <f t="shared" si="12"/>
        <v>0</v>
      </c>
      <c r="N62" s="165">
        <f t="shared" si="12"/>
        <v>0</v>
      </c>
      <c r="O62" s="164">
        <f t="shared" si="12"/>
        <v>0</v>
      </c>
      <c r="P62" s="138">
        <f t="shared" si="12"/>
        <v>0</v>
      </c>
      <c r="Q62" s="136"/>
      <c r="S62" s="16" t="str">
        <f t="shared" si="8"/>
        <v>2023024AllAll</v>
      </c>
    </row>
    <row r="63" spans="1:19" x14ac:dyDescent="0.25">
      <c r="A63" s="40" t="s">
        <v>97</v>
      </c>
      <c r="B63" s="27">
        <v>2023</v>
      </c>
      <c r="C63" s="27" t="s">
        <v>143</v>
      </c>
      <c r="D63" s="72" t="s">
        <v>92</v>
      </c>
      <c r="E63" s="72" t="s">
        <v>92</v>
      </c>
      <c r="F63" s="27" t="s">
        <v>93</v>
      </c>
      <c r="G63" s="164">
        <f t="shared" si="0"/>
        <v>0</v>
      </c>
      <c r="H63" s="421"/>
      <c r="I63" s="421"/>
      <c r="J63" s="421"/>
      <c r="K63" s="138">
        <f t="shared" si="12"/>
        <v>0</v>
      </c>
      <c r="L63" s="165">
        <f t="shared" si="12"/>
        <v>0</v>
      </c>
      <c r="M63" s="165">
        <f t="shared" si="12"/>
        <v>0</v>
      </c>
      <c r="N63" s="165">
        <f t="shared" si="12"/>
        <v>0</v>
      </c>
      <c r="O63" s="164">
        <f t="shared" si="12"/>
        <v>0</v>
      </c>
      <c r="P63" s="138">
        <f t="shared" si="12"/>
        <v>0</v>
      </c>
      <c r="Q63" s="136"/>
      <c r="S63" s="16" t="str">
        <f t="shared" si="8"/>
        <v>2023025AllAll</v>
      </c>
    </row>
    <row r="64" spans="1:19" x14ac:dyDescent="0.25">
      <c r="A64" s="40" t="s">
        <v>97</v>
      </c>
      <c r="B64" s="27">
        <v>2023</v>
      </c>
      <c r="C64" s="27" t="s">
        <v>144</v>
      </c>
      <c r="D64" s="72" t="s">
        <v>92</v>
      </c>
      <c r="E64" s="72" t="s">
        <v>92</v>
      </c>
      <c r="F64" s="27" t="s">
        <v>93</v>
      </c>
      <c r="G64" s="164">
        <f t="shared" si="0"/>
        <v>0</v>
      </c>
      <c r="H64" s="421"/>
      <c r="I64" s="421"/>
      <c r="J64" s="421"/>
      <c r="K64" s="138">
        <f t="shared" si="12"/>
        <v>0</v>
      </c>
      <c r="L64" s="165">
        <f t="shared" si="12"/>
        <v>0</v>
      </c>
      <c r="M64" s="165">
        <f t="shared" si="12"/>
        <v>0</v>
      </c>
      <c r="N64" s="165">
        <f t="shared" si="12"/>
        <v>0</v>
      </c>
      <c r="O64" s="164">
        <f t="shared" si="12"/>
        <v>0</v>
      </c>
      <c r="P64" s="138">
        <f t="shared" si="12"/>
        <v>0</v>
      </c>
      <c r="Q64" s="136"/>
      <c r="S64" s="16" t="str">
        <f t="shared" si="8"/>
        <v>2023026AllAll</v>
      </c>
    </row>
    <row r="65" spans="1:19" x14ac:dyDescent="0.25">
      <c r="A65" s="40" t="s">
        <v>97</v>
      </c>
      <c r="B65" s="27">
        <v>2023</v>
      </c>
      <c r="C65" s="27" t="s">
        <v>145</v>
      </c>
      <c r="D65" s="72" t="s">
        <v>92</v>
      </c>
      <c r="E65" s="72" t="s">
        <v>92</v>
      </c>
      <c r="F65" s="27" t="s">
        <v>93</v>
      </c>
      <c r="G65" s="164">
        <f t="shared" si="0"/>
        <v>0</v>
      </c>
      <c r="H65" s="421"/>
      <c r="I65" s="421"/>
      <c r="J65" s="421"/>
      <c r="K65" s="138">
        <f t="shared" ref="K65:P66" si="13">K144+K201+K258+K315</f>
        <v>0</v>
      </c>
      <c r="L65" s="165">
        <f t="shared" si="13"/>
        <v>0</v>
      </c>
      <c r="M65" s="165">
        <f t="shared" si="13"/>
        <v>0</v>
      </c>
      <c r="N65" s="165">
        <f t="shared" si="13"/>
        <v>0</v>
      </c>
      <c r="O65" s="164">
        <f t="shared" si="13"/>
        <v>0</v>
      </c>
      <c r="P65" s="138">
        <f t="shared" si="13"/>
        <v>0</v>
      </c>
      <c r="Q65" s="136"/>
      <c r="S65" s="16" t="str">
        <f t="shared" si="8"/>
        <v>2023027AllAll</v>
      </c>
    </row>
    <row r="66" spans="1:19" x14ac:dyDescent="0.25">
      <c r="A66" s="40" t="s">
        <v>97</v>
      </c>
      <c r="B66" s="27">
        <v>2023</v>
      </c>
      <c r="C66" s="27" t="s">
        <v>103</v>
      </c>
      <c r="D66" s="72" t="s">
        <v>92</v>
      </c>
      <c r="E66" s="72" t="s">
        <v>92</v>
      </c>
      <c r="F66" s="27" t="s">
        <v>93</v>
      </c>
      <c r="G66" s="164">
        <f t="shared" si="0"/>
        <v>0</v>
      </c>
      <c r="H66" s="421"/>
      <c r="I66" s="421"/>
      <c r="J66" s="421"/>
      <c r="K66" s="138">
        <f t="shared" si="13"/>
        <v>0</v>
      </c>
      <c r="L66" s="165">
        <f t="shared" si="13"/>
        <v>0</v>
      </c>
      <c r="M66" s="165">
        <f t="shared" si="13"/>
        <v>0</v>
      </c>
      <c r="N66" s="165">
        <f t="shared" si="13"/>
        <v>0</v>
      </c>
      <c r="O66" s="164">
        <f t="shared" si="13"/>
        <v>0</v>
      </c>
      <c r="P66" s="138">
        <f t="shared" si="13"/>
        <v>0</v>
      </c>
      <c r="Q66" s="136"/>
      <c r="S66" s="16" t="str">
        <f t="shared" si="8"/>
        <v>2023OtherAllAll</v>
      </c>
    </row>
    <row r="67" spans="1:19" s="174" customFormat="1" x14ac:dyDescent="0.25">
      <c r="A67" s="166" t="s">
        <v>97</v>
      </c>
      <c r="B67" s="167">
        <v>2023</v>
      </c>
      <c r="C67" s="167" t="s">
        <v>80</v>
      </c>
      <c r="D67" s="168" t="s">
        <v>92</v>
      </c>
      <c r="E67" s="168" t="s">
        <v>92</v>
      </c>
      <c r="F67" s="167" t="s">
        <v>93</v>
      </c>
      <c r="G67" s="169">
        <f t="shared" si="0"/>
        <v>0</v>
      </c>
      <c r="H67" s="422"/>
      <c r="I67" s="422"/>
      <c r="J67" s="422"/>
      <c r="K67" s="170">
        <f t="shared" ref="K67:P67" si="14">SUM(K48:K66)</f>
        <v>0</v>
      </c>
      <c r="L67" s="171">
        <f t="shared" si="14"/>
        <v>0</v>
      </c>
      <c r="M67" s="171">
        <f t="shared" si="14"/>
        <v>0</v>
      </c>
      <c r="N67" s="171">
        <f t="shared" si="14"/>
        <v>0</v>
      </c>
      <c r="O67" s="169">
        <f t="shared" si="14"/>
        <v>0</v>
      </c>
      <c r="P67" s="170">
        <f t="shared" si="14"/>
        <v>0</v>
      </c>
      <c r="Q67" s="172"/>
      <c r="R67" s="173"/>
      <c r="S67" s="173" t="str">
        <f t="shared" si="8"/>
        <v>2023TotalAllAll</v>
      </c>
    </row>
    <row r="68" spans="1:19" x14ac:dyDescent="0.25">
      <c r="A68" s="65" t="s">
        <v>97</v>
      </c>
      <c r="B68" s="66">
        <v>2021</v>
      </c>
      <c r="C68" s="66" t="s">
        <v>80</v>
      </c>
      <c r="D68" s="98" t="s">
        <v>100</v>
      </c>
      <c r="E68" s="66" t="s">
        <v>92</v>
      </c>
      <c r="F68" s="66" t="s">
        <v>93</v>
      </c>
      <c r="G68" s="162">
        <f t="shared" ca="1" si="0"/>
        <v>0</v>
      </c>
      <c r="H68" s="423"/>
      <c r="I68" s="423"/>
      <c r="J68" s="423"/>
      <c r="K68" s="162">
        <f t="shared" ref="K68:P79" ca="1" si="15">SUM(OFFSET(K$89,$R68,0,19))</f>
        <v>0</v>
      </c>
      <c r="L68" s="175">
        <f t="shared" ca="1" si="15"/>
        <v>0</v>
      </c>
      <c r="M68" s="177">
        <f t="shared" ca="1" si="15"/>
        <v>0</v>
      </c>
      <c r="N68" s="176">
        <f t="shared" ca="1" si="15"/>
        <v>0</v>
      </c>
      <c r="O68" s="177">
        <f t="shared" ca="1" si="15"/>
        <v>0</v>
      </c>
      <c r="P68" s="162">
        <f t="shared" ca="1" si="15"/>
        <v>0</v>
      </c>
      <c r="Q68" s="136"/>
      <c r="R68" s="16">
        <v>0</v>
      </c>
      <c r="S68" s="16" t="str">
        <f t="shared" si="8"/>
        <v>2021TotalHMOAll</v>
      </c>
    </row>
    <row r="69" spans="1:19" x14ac:dyDescent="0.25">
      <c r="A69" s="40" t="s">
        <v>97</v>
      </c>
      <c r="B69" s="27">
        <v>2022</v>
      </c>
      <c r="C69" s="27" t="s">
        <v>80</v>
      </c>
      <c r="D69" s="29" t="s">
        <v>100</v>
      </c>
      <c r="E69" s="27" t="s">
        <v>92</v>
      </c>
      <c r="F69" s="27" t="s">
        <v>93</v>
      </c>
      <c r="G69" s="138">
        <f t="shared" ca="1" si="0"/>
        <v>0</v>
      </c>
      <c r="H69" s="424"/>
      <c r="I69" s="424"/>
      <c r="J69" s="424"/>
      <c r="K69" s="138">
        <f t="shared" ca="1" si="15"/>
        <v>0</v>
      </c>
      <c r="L69" s="179">
        <f t="shared" ca="1" si="15"/>
        <v>0</v>
      </c>
      <c r="M69" s="181">
        <f t="shared" ca="1" si="15"/>
        <v>0</v>
      </c>
      <c r="N69" s="180">
        <f t="shared" ca="1" si="15"/>
        <v>0</v>
      </c>
      <c r="O69" s="181">
        <f t="shared" ca="1" si="15"/>
        <v>0</v>
      </c>
      <c r="P69" s="138">
        <f t="shared" ca="1" si="15"/>
        <v>0</v>
      </c>
      <c r="Q69" s="136"/>
      <c r="R69" s="16">
        <v>19</v>
      </c>
      <c r="S69" s="16" t="str">
        <f t="shared" si="8"/>
        <v>2022TotalHMOAll</v>
      </c>
    </row>
    <row r="70" spans="1:19" x14ac:dyDescent="0.25">
      <c r="A70" s="40" t="s">
        <v>97</v>
      </c>
      <c r="B70" s="27">
        <v>2023</v>
      </c>
      <c r="C70" s="27" t="s">
        <v>80</v>
      </c>
      <c r="D70" s="29" t="s">
        <v>100</v>
      </c>
      <c r="E70" s="27" t="s">
        <v>92</v>
      </c>
      <c r="F70" s="27" t="s">
        <v>93</v>
      </c>
      <c r="G70" s="138">
        <f t="shared" ca="1" si="0"/>
        <v>0</v>
      </c>
      <c r="H70" s="424"/>
      <c r="I70" s="424"/>
      <c r="J70" s="424"/>
      <c r="K70" s="138">
        <f t="shared" ca="1" si="15"/>
        <v>0</v>
      </c>
      <c r="L70" s="179">
        <f t="shared" ca="1" si="15"/>
        <v>0</v>
      </c>
      <c r="M70" s="181">
        <f t="shared" ca="1" si="15"/>
        <v>0</v>
      </c>
      <c r="N70" s="180">
        <f t="shared" ca="1" si="15"/>
        <v>0</v>
      </c>
      <c r="O70" s="181">
        <f t="shared" ca="1" si="15"/>
        <v>0</v>
      </c>
      <c r="P70" s="138">
        <f t="shared" ca="1" si="15"/>
        <v>0</v>
      </c>
      <c r="Q70" s="136"/>
      <c r="R70" s="16">
        <v>38</v>
      </c>
      <c r="S70" s="16" t="str">
        <f t="shared" si="8"/>
        <v>2023TotalHMOAll</v>
      </c>
    </row>
    <row r="71" spans="1:19" x14ac:dyDescent="0.25">
      <c r="A71" s="40" t="s">
        <v>97</v>
      </c>
      <c r="B71" s="27">
        <v>2021</v>
      </c>
      <c r="C71" s="27" t="s">
        <v>80</v>
      </c>
      <c r="D71" s="29" t="s">
        <v>101</v>
      </c>
      <c r="E71" s="27" t="s">
        <v>92</v>
      </c>
      <c r="F71" s="27" t="s">
        <v>93</v>
      </c>
      <c r="G71" s="138">
        <f t="shared" ca="1" si="0"/>
        <v>0</v>
      </c>
      <c r="H71" s="424"/>
      <c r="I71" s="424"/>
      <c r="J71" s="424"/>
      <c r="K71" s="138">
        <f t="shared" ca="1" si="15"/>
        <v>0</v>
      </c>
      <c r="L71" s="179">
        <f t="shared" ca="1" si="15"/>
        <v>0</v>
      </c>
      <c r="M71" s="181">
        <f t="shared" ca="1" si="15"/>
        <v>0</v>
      </c>
      <c r="N71" s="180">
        <f t="shared" ca="1" si="15"/>
        <v>0</v>
      </c>
      <c r="O71" s="181">
        <f t="shared" ca="1" si="15"/>
        <v>0</v>
      </c>
      <c r="P71" s="138">
        <f t="shared" ca="1" si="15"/>
        <v>0</v>
      </c>
      <c r="Q71" s="136"/>
      <c r="R71" s="16">
        <v>57</v>
      </c>
      <c r="S71" s="16" t="str">
        <f t="shared" si="8"/>
        <v>2021TotalPPOAll</v>
      </c>
    </row>
    <row r="72" spans="1:19" x14ac:dyDescent="0.25">
      <c r="A72" s="40" t="s">
        <v>97</v>
      </c>
      <c r="B72" s="27">
        <v>2022</v>
      </c>
      <c r="C72" s="27" t="s">
        <v>80</v>
      </c>
      <c r="D72" s="29" t="s">
        <v>101</v>
      </c>
      <c r="E72" s="27" t="s">
        <v>92</v>
      </c>
      <c r="F72" s="27" t="s">
        <v>93</v>
      </c>
      <c r="G72" s="138">
        <f t="shared" ref="G72:G135" ca="1" si="16">SUM(H72:P72)</f>
        <v>0</v>
      </c>
      <c r="H72" s="424"/>
      <c r="I72" s="424"/>
      <c r="J72" s="424"/>
      <c r="K72" s="138">
        <f t="shared" ca="1" si="15"/>
        <v>0</v>
      </c>
      <c r="L72" s="179">
        <f t="shared" ca="1" si="15"/>
        <v>0</v>
      </c>
      <c r="M72" s="181">
        <f t="shared" ca="1" si="15"/>
        <v>0</v>
      </c>
      <c r="N72" s="180">
        <f t="shared" ca="1" si="15"/>
        <v>0</v>
      </c>
      <c r="O72" s="181">
        <f t="shared" ca="1" si="15"/>
        <v>0</v>
      </c>
      <c r="P72" s="138">
        <f t="shared" ca="1" si="15"/>
        <v>0</v>
      </c>
      <c r="Q72" s="136"/>
      <c r="R72" s="16">
        <v>76</v>
      </c>
      <c r="S72" s="16" t="str">
        <f t="shared" ref="S72:S88" si="17">B72&amp;C72&amp;D72&amp;E72</f>
        <v>2022TotalPPOAll</v>
      </c>
    </row>
    <row r="73" spans="1:19" x14ac:dyDescent="0.25">
      <c r="A73" s="40" t="s">
        <v>97</v>
      </c>
      <c r="B73" s="27">
        <v>2023</v>
      </c>
      <c r="C73" s="27" t="s">
        <v>80</v>
      </c>
      <c r="D73" s="29" t="s">
        <v>101</v>
      </c>
      <c r="E73" s="27" t="s">
        <v>92</v>
      </c>
      <c r="F73" s="27" t="s">
        <v>93</v>
      </c>
      <c r="G73" s="138">
        <f t="shared" ca="1" si="16"/>
        <v>0</v>
      </c>
      <c r="H73" s="424"/>
      <c r="I73" s="424"/>
      <c r="J73" s="424"/>
      <c r="K73" s="138">
        <f t="shared" ca="1" si="15"/>
        <v>0</v>
      </c>
      <c r="L73" s="179">
        <f t="shared" ca="1" si="15"/>
        <v>0</v>
      </c>
      <c r="M73" s="181">
        <f t="shared" ca="1" si="15"/>
        <v>0</v>
      </c>
      <c r="N73" s="180">
        <f t="shared" ca="1" si="15"/>
        <v>0</v>
      </c>
      <c r="O73" s="181">
        <f t="shared" ca="1" si="15"/>
        <v>0</v>
      </c>
      <c r="P73" s="138">
        <f t="shared" ca="1" si="15"/>
        <v>0</v>
      </c>
      <c r="Q73" s="136"/>
      <c r="R73" s="16">
        <v>95</v>
      </c>
      <c r="S73" s="16" t="str">
        <f t="shared" si="17"/>
        <v>2023TotalPPOAll</v>
      </c>
    </row>
    <row r="74" spans="1:19" x14ac:dyDescent="0.25">
      <c r="A74" s="40" t="s">
        <v>97</v>
      </c>
      <c r="B74" s="27">
        <v>2021</v>
      </c>
      <c r="C74" s="27" t="s">
        <v>80</v>
      </c>
      <c r="D74" s="29" t="s">
        <v>102</v>
      </c>
      <c r="E74" s="27" t="s">
        <v>92</v>
      </c>
      <c r="F74" s="27" t="s">
        <v>93</v>
      </c>
      <c r="G74" s="138">
        <f t="shared" ca="1" si="16"/>
        <v>0</v>
      </c>
      <c r="H74" s="424"/>
      <c r="I74" s="424"/>
      <c r="J74" s="424"/>
      <c r="K74" s="138">
        <f t="shared" ca="1" si="15"/>
        <v>0</v>
      </c>
      <c r="L74" s="179">
        <f t="shared" ca="1" si="15"/>
        <v>0</v>
      </c>
      <c r="M74" s="181">
        <f t="shared" ca="1" si="15"/>
        <v>0</v>
      </c>
      <c r="N74" s="180">
        <f t="shared" ca="1" si="15"/>
        <v>0</v>
      </c>
      <c r="O74" s="181">
        <f t="shared" ca="1" si="15"/>
        <v>0</v>
      </c>
      <c r="P74" s="138">
        <f t="shared" ca="1" si="15"/>
        <v>0</v>
      </c>
      <c r="Q74" s="136"/>
      <c r="R74" s="16">
        <v>114</v>
      </c>
      <c r="S74" s="16" t="str">
        <f t="shared" si="17"/>
        <v>2021TotalPOSAll</v>
      </c>
    </row>
    <row r="75" spans="1:19" x14ac:dyDescent="0.25">
      <c r="A75" s="40" t="s">
        <v>97</v>
      </c>
      <c r="B75" s="27">
        <v>2022</v>
      </c>
      <c r="C75" s="27" t="s">
        <v>80</v>
      </c>
      <c r="D75" s="29" t="s">
        <v>102</v>
      </c>
      <c r="E75" s="27" t="s">
        <v>92</v>
      </c>
      <c r="F75" s="27" t="s">
        <v>93</v>
      </c>
      <c r="G75" s="138">
        <f t="shared" ca="1" si="16"/>
        <v>0</v>
      </c>
      <c r="H75" s="424"/>
      <c r="I75" s="424"/>
      <c r="J75" s="424"/>
      <c r="K75" s="138">
        <f t="shared" ca="1" si="15"/>
        <v>0</v>
      </c>
      <c r="L75" s="179">
        <f t="shared" ca="1" si="15"/>
        <v>0</v>
      </c>
      <c r="M75" s="181">
        <f t="shared" ca="1" si="15"/>
        <v>0</v>
      </c>
      <c r="N75" s="180">
        <f t="shared" ca="1" si="15"/>
        <v>0</v>
      </c>
      <c r="O75" s="181">
        <f t="shared" ca="1" si="15"/>
        <v>0</v>
      </c>
      <c r="P75" s="138">
        <f t="shared" ca="1" si="15"/>
        <v>0</v>
      </c>
      <c r="Q75" s="136"/>
      <c r="R75" s="16">
        <v>133</v>
      </c>
      <c r="S75" s="16" t="str">
        <f t="shared" si="17"/>
        <v>2022TotalPOSAll</v>
      </c>
    </row>
    <row r="76" spans="1:19" x14ac:dyDescent="0.25">
      <c r="A76" s="40" t="s">
        <v>97</v>
      </c>
      <c r="B76" s="27">
        <v>2023</v>
      </c>
      <c r="C76" s="27" t="s">
        <v>80</v>
      </c>
      <c r="D76" s="29" t="s">
        <v>102</v>
      </c>
      <c r="E76" s="27" t="s">
        <v>92</v>
      </c>
      <c r="F76" s="27" t="s">
        <v>93</v>
      </c>
      <c r="G76" s="138">
        <f t="shared" ca="1" si="16"/>
        <v>0</v>
      </c>
      <c r="H76" s="424"/>
      <c r="I76" s="424"/>
      <c r="J76" s="424"/>
      <c r="K76" s="138">
        <f t="shared" ca="1" si="15"/>
        <v>0</v>
      </c>
      <c r="L76" s="179">
        <f t="shared" ca="1" si="15"/>
        <v>0</v>
      </c>
      <c r="M76" s="181">
        <f t="shared" ca="1" si="15"/>
        <v>0</v>
      </c>
      <c r="N76" s="180">
        <f t="shared" ca="1" si="15"/>
        <v>0</v>
      </c>
      <c r="O76" s="181">
        <f t="shared" ca="1" si="15"/>
        <v>0</v>
      </c>
      <c r="P76" s="138">
        <f t="shared" ca="1" si="15"/>
        <v>0</v>
      </c>
      <c r="Q76" s="136"/>
      <c r="R76" s="16">
        <v>152</v>
      </c>
      <c r="S76" s="16" t="str">
        <f t="shared" si="17"/>
        <v>2023TotalPOSAll</v>
      </c>
    </row>
    <row r="77" spans="1:19" x14ac:dyDescent="0.25">
      <c r="A77" s="40" t="s">
        <v>97</v>
      </c>
      <c r="B77" s="27">
        <v>2021</v>
      </c>
      <c r="C77" s="27" t="s">
        <v>80</v>
      </c>
      <c r="D77" s="29" t="s">
        <v>103</v>
      </c>
      <c r="E77" s="27" t="s">
        <v>92</v>
      </c>
      <c r="F77" s="27" t="s">
        <v>93</v>
      </c>
      <c r="G77" s="138">
        <f t="shared" ca="1" si="16"/>
        <v>0</v>
      </c>
      <c r="H77" s="424"/>
      <c r="I77" s="424"/>
      <c r="J77" s="424"/>
      <c r="K77" s="138">
        <f t="shared" ca="1" si="15"/>
        <v>0</v>
      </c>
      <c r="L77" s="179">
        <f t="shared" ca="1" si="15"/>
        <v>0</v>
      </c>
      <c r="M77" s="181">
        <f t="shared" ca="1" si="15"/>
        <v>0</v>
      </c>
      <c r="N77" s="180">
        <f t="shared" ca="1" si="15"/>
        <v>0</v>
      </c>
      <c r="O77" s="181">
        <f t="shared" ca="1" si="15"/>
        <v>0</v>
      </c>
      <c r="P77" s="138">
        <f t="shared" ca="1" si="15"/>
        <v>0</v>
      </c>
      <c r="Q77" s="136"/>
      <c r="R77" s="16">
        <v>171</v>
      </c>
      <c r="S77" s="16" t="str">
        <f t="shared" si="17"/>
        <v>2021TotalOtherAll</v>
      </c>
    </row>
    <row r="78" spans="1:19" x14ac:dyDescent="0.25">
      <c r="A78" s="40" t="s">
        <v>97</v>
      </c>
      <c r="B78" s="27">
        <v>2022</v>
      </c>
      <c r="C78" s="27" t="s">
        <v>80</v>
      </c>
      <c r="D78" s="29" t="s">
        <v>103</v>
      </c>
      <c r="E78" s="27" t="s">
        <v>92</v>
      </c>
      <c r="F78" s="27" t="s">
        <v>93</v>
      </c>
      <c r="G78" s="138">
        <f t="shared" ca="1" si="16"/>
        <v>0</v>
      </c>
      <c r="H78" s="424"/>
      <c r="I78" s="424"/>
      <c r="J78" s="424"/>
      <c r="K78" s="138">
        <f t="shared" ca="1" si="15"/>
        <v>0</v>
      </c>
      <c r="L78" s="179">
        <f t="shared" ca="1" si="15"/>
        <v>0</v>
      </c>
      <c r="M78" s="181">
        <f t="shared" ca="1" si="15"/>
        <v>0</v>
      </c>
      <c r="N78" s="180">
        <f t="shared" ca="1" si="15"/>
        <v>0</v>
      </c>
      <c r="O78" s="181">
        <f t="shared" ca="1" si="15"/>
        <v>0</v>
      </c>
      <c r="P78" s="138">
        <f t="shared" ca="1" si="15"/>
        <v>0</v>
      </c>
      <c r="Q78" s="136"/>
      <c r="R78" s="16">
        <v>190</v>
      </c>
      <c r="S78" s="16" t="str">
        <f t="shared" si="17"/>
        <v>2022TotalOtherAll</v>
      </c>
    </row>
    <row r="79" spans="1:19" x14ac:dyDescent="0.25">
      <c r="A79" s="83" t="s">
        <v>97</v>
      </c>
      <c r="B79" s="84">
        <v>2023</v>
      </c>
      <c r="C79" s="84" t="s">
        <v>80</v>
      </c>
      <c r="D79" s="96" t="s">
        <v>103</v>
      </c>
      <c r="E79" s="84" t="s">
        <v>92</v>
      </c>
      <c r="F79" s="84" t="s">
        <v>93</v>
      </c>
      <c r="G79" s="142">
        <f t="shared" ca="1" si="16"/>
        <v>0</v>
      </c>
      <c r="H79" s="425"/>
      <c r="I79" s="425"/>
      <c r="J79" s="425"/>
      <c r="K79" s="142">
        <f t="shared" ca="1" si="15"/>
        <v>0</v>
      </c>
      <c r="L79" s="183">
        <f t="shared" ca="1" si="15"/>
        <v>0</v>
      </c>
      <c r="M79" s="185">
        <f t="shared" ca="1" si="15"/>
        <v>0</v>
      </c>
      <c r="N79" s="184">
        <f t="shared" ca="1" si="15"/>
        <v>0</v>
      </c>
      <c r="O79" s="185">
        <f t="shared" ca="1" si="15"/>
        <v>0</v>
      </c>
      <c r="P79" s="142">
        <f t="shared" ca="1" si="15"/>
        <v>0</v>
      </c>
      <c r="Q79" s="136"/>
      <c r="R79" s="16">
        <v>209</v>
      </c>
      <c r="S79" s="16" t="str">
        <f t="shared" si="17"/>
        <v>2023TotalOtherAll</v>
      </c>
    </row>
    <row r="80" spans="1:19" x14ac:dyDescent="0.25">
      <c r="A80" s="65" t="s">
        <v>97</v>
      </c>
      <c r="B80" s="27">
        <v>2021</v>
      </c>
      <c r="C80" s="66" t="s">
        <v>80</v>
      </c>
      <c r="D80" s="66" t="s">
        <v>92</v>
      </c>
      <c r="E80" s="106" t="s">
        <v>104</v>
      </c>
      <c r="F80" s="66" t="s">
        <v>93</v>
      </c>
      <c r="G80" s="162">
        <f t="shared" si="16"/>
        <v>0</v>
      </c>
      <c r="H80" s="423"/>
      <c r="I80" s="423"/>
      <c r="J80" s="423"/>
      <c r="K80" s="162">
        <f>'B4'!L107</f>
        <v>0</v>
      </c>
      <c r="L80" s="162">
        <f>'B4'!M107</f>
        <v>0</v>
      </c>
      <c r="M80" s="162">
        <f>'B4'!N107</f>
        <v>0</v>
      </c>
      <c r="N80" s="162">
        <f>'B4'!O107</f>
        <v>0</v>
      </c>
      <c r="O80" s="162">
        <f>'B4'!P107</f>
        <v>0</v>
      </c>
      <c r="P80" s="162">
        <f>'B4'!Q107</f>
        <v>0</v>
      </c>
      <c r="Q80" s="136"/>
      <c r="R80" s="16">
        <v>228</v>
      </c>
      <c r="S80" s="16" t="str">
        <f t="shared" si="17"/>
        <v>2021TotalAllHDHP</v>
      </c>
    </row>
    <row r="81" spans="1:19" x14ac:dyDescent="0.25">
      <c r="A81" s="40" t="s">
        <v>97</v>
      </c>
      <c r="B81" s="27">
        <v>2022</v>
      </c>
      <c r="C81" s="27" t="s">
        <v>80</v>
      </c>
      <c r="D81" s="27" t="s">
        <v>92</v>
      </c>
      <c r="E81" s="34" t="s">
        <v>104</v>
      </c>
      <c r="F81" s="27" t="s">
        <v>93</v>
      </c>
      <c r="G81" s="138">
        <f t="shared" si="16"/>
        <v>0</v>
      </c>
      <c r="H81" s="424"/>
      <c r="I81" s="424"/>
      <c r="J81" s="424"/>
      <c r="K81" s="138">
        <f>'B4'!L108</f>
        <v>0</v>
      </c>
      <c r="L81" s="179">
        <f>'B4'!M108</f>
        <v>0</v>
      </c>
      <c r="M81" s="181">
        <f>'B4'!N108</f>
        <v>0</v>
      </c>
      <c r="N81" s="180">
        <f>'B4'!O108</f>
        <v>0</v>
      </c>
      <c r="O81" s="181">
        <f>'B4'!P108</f>
        <v>0</v>
      </c>
      <c r="P81" s="138">
        <f>'B4'!Q108</f>
        <v>0</v>
      </c>
      <c r="Q81" s="136"/>
      <c r="R81" s="16">
        <v>247</v>
      </c>
      <c r="S81" s="16" t="str">
        <f t="shared" si="17"/>
        <v>2022TotalAllHDHP</v>
      </c>
    </row>
    <row r="82" spans="1:19" x14ac:dyDescent="0.25">
      <c r="A82" s="40" t="s">
        <v>97</v>
      </c>
      <c r="B82" s="27">
        <v>2023</v>
      </c>
      <c r="C82" s="27" t="s">
        <v>80</v>
      </c>
      <c r="D82" s="27" t="s">
        <v>92</v>
      </c>
      <c r="E82" s="34" t="s">
        <v>104</v>
      </c>
      <c r="F82" s="27" t="s">
        <v>93</v>
      </c>
      <c r="G82" s="138">
        <f t="shared" si="16"/>
        <v>0</v>
      </c>
      <c r="H82" s="424"/>
      <c r="I82" s="424"/>
      <c r="J82" s="424"/>
      <c r="K82" s="138">
        <f>'B4'!L109</f>
        <v>0</v>
      </c>
      <c r="L82" s="179">
        <f>'B4'!M109</f>
        <v>0</v>
      </c>
      <c r="M82" s="181">
        <f>'B4'!N109</f>
        <v>0</v>
      </c>
      <c r="N82" s="180">
        <f>'B4'!O109</f>
        <v>0</v>
      </c>
      <c r="O82" s="181">
        <f>'B4'!P109</f>
        <v>0</v>
      </c>
      <c r="P82" s="138">
        <f>'B4'!Q109</f>
        <v>0</v>
      </c>
      <c r="Q82" s="136"/>
      <c r="R82" s="16">
        <v>266</v>
      </c>
      <c r="S82" s="16" t="str">
        <f t="shared" si="17"/>
        <v>2023TotalAllHDHP</v>
      </c>
    </row>
    <row r="83" spans="1:19" x14ac:dyDescent="0.25">
      <c r="A83" s="40" t="s">
        <v>97</v>
      </c>
      <c r="B83" s="27">
        <v>2021</v>
      </c>
      <c r="C83" s="27" t="s">
        <v>80</v>
      </c>
      <c r="D83" s="27" t="s">
        <v>92</v>
      </c>
      <c r="E83" s="34" t="s">
        <v>105</v>
      </c>
      <c r="F83" s="27" t="s">
        <v>93</v>
      </c>
      <c r="G83" s="138">
        <f t="shared" si="16"/>
        <v>0</v>
      </c>
      <c r="H83" s="424"/>
      <c r="I83" s="424"/>
      <c r="J83" s="424"/>
      <c r="K83" s="138">
        <f>'B4'!L110</f>
        <v>0</v>
      </c>
      <c r="L83" s="179">
        <f>'B4'!M110</f>
        <v>0</v>
      </c>
      <c r="M83" s="181">
        <f>'B4'!N110</f>
        <v>0</v>
      </c>
      <c r="N83" s="180">
        <f>'B4'!O110</f>
        <v>0</v>
      </c>
      <c r="O83" s="181">
        <f>'B4'!P110</f>
        <v>0</v>
      </c>
      <c r="P83" s="138">
        <f>'B4'!Q110</f>
        <v>0</v>
      </c>
      <c r="Q83" s="136"/>
      <c r="R83" s="16">
        <v>285</v>
      </c>
      <c r="S83" s="16" t="str">
        <f t="shared" si="17"/>
        <v>2021TotalAllTiered</v>
      </c>
    </row>
    <row r="84" spans="1:19" x14ac:dyDescent="0.25">
      <c r="A84" s="40" t="s">
        <v>97</v>
      </c>
      <c r="B84" s="27">
        <v>2022</v>
      </c>
      <c r="C84" s="27" t="s">
        <v>80</v>
      </c>
      <c r="D84" s="27" t="s">
        <v>92</v>
      </c>
      <c r="E84" s="34" t="s">
        <v>105</v>
      </c>
      <c r="F84" s="27" t="s">
        <v>93</v>
      </c>
      <c r="G84" s="138">
        <f t="shared" si="16"/>
        <v>0</v>
      </c>
      <c r="H84" s="424"/>
      <c r="I84" s="424"/>
      <c r="J84" s="424"/>
      <c r="K84" s="138">
        <f>'B4'!L111</f>
        <v>0</v>
      </c>
      <c r="L84" s="179">
        <f>'B4'!M111</f>
        <v>0</v>
      </c>
      <c r="M84" s="181">
        <f>'B4'!N111</f>
        <v>0</v>
      </c>
      <c r="N84" s="180">
        <f>'B4'!O111</f>
        <v>0</v>
      </c>
      <c r="O84" s="181">
        <f>'B4'!P111</f>
        <v>0</v>
      </c>
      <c r="P84" s="138">
        <f>'B4'!Q111</f>
        <v>0</v>
      </c>
      <c r="Q84" s="136"/>
      <c r="R84" s="16">
        <v>304</v>
      </c>
      <c r="S84" s="16" t="str">
        <f t="shared" si="17"/>
        <v>2022TotalAllTiered</v>
      </c>
    </row>
    <row r="85" spans="1:19" x14ac:dyDescent="0.25">
      <c r="A85" s="40" t="s">
        <v>97</v>
      </c>
      <c r="B85" s="27">
        <v>2023</v>
      </c>
      <c r="C85" s="27" t="s">
        <v>80</v>
      </c>
      <c r="D85" s="27" t="s">
        <v>92</v>
      </c>
      <c r="E85" s="34" t="s">
        <v>105</v>
      </c>
      <c r="F85" s="27" t="s">
        <v>93</v>
      </c>
      <c r="G85" s="138">
        <f t="shared" si="16"/>
        <v>0</v>
      </c>
      <c r="H85" s="424"/>
      <c r="I85" s="424"/>
      <c r="J85" s="424"/>
      <c r="K85" s="138">
        <f>'B4'!L112</f>
        <v>0</v>
      </c>
      <c r="L85" s="179">
        <f>'B4'!M112</f>
        <v>0</v>
      </c>
      <c r="M85" s="181">
        <f>'B4'!N112</f>
        <v>0</v>
      </c>
      <c r="N85" s="180">
        <f>'B4'!O112</f>
        <v>0</v>
      </c>
      <c r="O85" s="181">
        <f>'B4'!P112</f>
        <v>0</v>
      </c>
      <c r="P85" s="138">
        <f>'B4'!Q112</f>
        <v>0</v>
      </c>
      <c r="Q85" s="136"/>
      <c r="R85" s="16">
        <v>323</v>
      </c>
      <c r="S85" s="16" t="str">
        <f t="shared" si="17"/>
        <v>2023TotalAllTiered</v>
      </c>
    </row>
    <row r="86" spans="1:19" x14ac:dyDescent="0.25">
      <c r="A86" s="40" t="s">
        <v>97</v>
      </c>
      <c r="B86" s="27">
        <v>2021</v>
      </c>
      <c r="C86" s="27" t="s">
        <v>80</v>
      </c>
      <c r="D86" s="27" t="s">
        <v>92</v>
      </c>
      <c r="E86" s="34" t="s">
        <v>106</v>
      </c>
      <c r="F86" s="27" t="s">
        <v>93</v>
      </c>
      <c r="G86" s="138">
        <f t="shared" si="16"/>
        <v>0</v>
      </c>
      <c r="H86" s="424"/>
      <c r="I86" s="424"/>
      <c r="J86" s="424"/>
      <c r="K86" s="138">
        <f>'B4'!L113</f>
        <v>0</v>
      </c>
      <c r="L86" s="179">
        <f>'B4'!M113</f>
        <v>0</v>
      </c>
      <c r="M86" s="181">
        <f>'B4'!N113</f>
        <v>0</v>
      </c>
      <c r="N86" s="180">
        <f>'B4'!O113</f>
        <v>0</v>
      </c>
      <c r="O86" s="181">
        <f>'B4'!P113</f>
        <v>0</v>
      </c>
      <c r="P86" s="138">
        <f>'B4'!Q113</f>
        <v>0</v>
      </c>
      <c r="Q86" s="136"/>
      <c r="R86" s="16">
        <v>342</v>
      </c>
      <c r="S86" s="16" t="str">
        <f t="shared" si="17"/>
        <v>2021TotalAllLimited</v>
      </c>
    </row>
    <row r="87" spans="1:19" x14ac:dyDescent="0.25">
      <c r="A87" s="40" t="s">
        <v>97</v>
      </c>
      <c r="B87" s="27">
        <v>2022</v>
      </c>
      <c r="C87" s="27" t="s">
        <v>80</v>
      </c>
      <c r="D87" s="27" t="s">
        <v>92</v>
      </c>
      <c r="E87" s="34" t="s">
        <v>106</v>
      </c>
      <c r="F87" s="27" t="s">
        <v>93</v>
      </c>
      <c r="G87" s="138">
        <f t="shared" si="16"/>
        <v>0</v>
      </c>
      <c r="H87" s="424"/>
      <c r="I87" s="424"/>
      <c r="J87" s="424"/>
      <c r="K87" s="138">
        <f>'B4'!L114</f>
        <v>0</v>
      </c>
      <c r="L87" s="179">
        <f>'B4'!M114</f>
        <v>0</v>
      </c>
      <c r="M87" s="181">
        <f>'B4'!N114</f>
        <v>0</v>
      </c>
      <c r="N87" s="180">
        <f>'B4'!O114</f>
        <v>0</v>
      </c>
      <c r="O87" s="181">
        <f>'B4'!P114</f>
        <v>0</v>
      </c>
      <c r="P87" s="138">
        <f>'B4'!Q114</f>
        <v>0</v>
      </c>
      <c r="Q87" s="136"/>
      <c r="R87" s="16">
        <v>361</v>
      </c>
      <c r="S87" s="16" t="str">
        <f t="shared" si="17"/>
        <v>2022TotalAllLimited</v>
      </c>
    </row>
    <row r="88" spans="1:19" x14ac:dyDescent="0.25">
      <c r="A88" s="83" t="s">
        <v>97</v>
      </c>
      <c r="B88" s="84">
        <v>2023</v>
      </c>
      <c r="C88" s="84" t="s">
        <v>80</v>
      </c>
      <c r="D88" s="84" t="s">
        <v>92</v>
      </c>
      <c r="E88" s="108" t="s">
        <v>106</v>
      </c>
      <c r="F88" s="84" t="s">
        <v>93</v>
      </c>
      <c r="G88" s="142">
        <f t="shared" si="16"/>
        <v>0</v>
      </c>
      <c r="H88" s="425"/>
      <c r="I88" s="425"/>
      <c r="J88" s="425"/>
      <c r="K88" s="142">
        <f>'B4'!L115</f>
        <v>0</v>
      </c>
      <c r="L88" s="183">
        <f>'B4'!M115</f>
        <v>0</v>
      </c>
      <c r="M88" s="185">
        <f>'B4'!N115</f>
        <v>0</v>
      </c>
      <c r="N88" s="184">
        <f>'B4'!O115</f>
        <v>0</v>
      </c>
      <c r="O88" s="185">
        <f>'B4'!P115</f>
        <v>0</v>
      </c>
      <c r="P88" s="142">
        <f>'B4'!Q115</f>
        <v>0</v>
      </c>
      <c r="Q88" s="136"/>
      <c r="R88" s="16">
        <v>380</v>
      </c>
      <c r="S88" s="16" t="str">
        <f t="shared" si="17"/>
        <v>2023TotalAllLimited</v>
      </c>
    </row>
    <row r="89" spans="1:19" x14ac:dyDescent="0.25">
      <c r="A89" s="65" t="s">
        <v>97</v>
      </c>
      <c r="B89" s="66">
        <v>2021</v>
      </c>
      <c r="C89" s="66" t="s">
        <v>128</v>
      </c>
      <c r="D89" s="98" t="s">
        <v>100</v>
      </c>
      <c r="E89" s="66" t="s">
        <v>92</v>
      </c>
      <c r="F89" s="99" t="s">
        <v>146</v>
      </c>
      <c r="G89" s="161">
        <f t="shared" si="16"/>
        <v>0</v>
      </c>
      <c r="H89" s="420"/>
      <c r="I89" s="420"/>
      <c r="J89" s="420"/>
      <c r="K89" s="187"/>
      <c r="L89" s="188"/>
      <c r="M89" s="188"/>
      <c r="N89" s="188"/>
      <c r="O89" s="189"/>
      <c r="P89" s="187"/>
      <c r="Q89" s="136"/>
    </row>
    <row r="90" spans="1:19" x14ac:dyDescent="0.25">
      <c r="A90" s="40" t="s">
        <v>97</v>
      </c>
      <c r="B90" s="27">
        <v>2021</v>
      </c>
      <c r="C90" s="27" t="s">
        <v>129</v>
      </c>
      <c r="D90" s="29" t="s">
        <v>100</v>
      </c>
      <c r="E90" s="27" t="s">
        <v>92</v>
      </c>
      <c r="F90" s="30" t="s">
        <v>146</v>
      </c>
      <c r="G90" s="164">
        <f t="shared" si="16"/>
        <v>0</v>
      </c>
      <c r="H90" s="421"/>
      <c r="I90" s="421"/>
      <c r="J90" s="421"/>
      <c r="K90" s="190"/>
      <c r="L90" s="191"/>
      <c r="M90" s="191"/>
      <c r="N90" s="191"/>
      <c r="O90" s="192"/>
      <c r="P90" s="190"/>
      <c r="Q90" s="136"/>
    </row>
    <row r="91" spans="1:19" x14ac:dyDescent="0.25">
      <c r="A91" s="40" t="s">
        <v>97</v>
      </c>
      <c r="B91" s="27">
        <v>2021</v>
      </c>
      <c r="C91" s="27" t="s">
        <v>130</v>
      </c>
      <c r="D91" s="29" t="s">
        <v>100</v>
      </c>
      <c r="E91" s="27" t="s">
        <v>92</v>
      </c>
      <c r="F91" s="30" t="s">
        <v>146</v>
      </c>
      <c r="G91" s="164">
        <f t="shared" si="16"/>
        <v>0</v>
      </c>
      <c r="H91" s="421"/>
      <c r="I91" s="421"/>
      <c r="J91" s="421"/>
      <c r="K91" s="190"/>
      <c r="L91" s="191"/>
      <c r="M91" s="191"/>
      <c r="N91" s="191"/>
      <c r="O91" s="192"/>
      <c r="P91" s="190"/>
      <c r="Q91" s="136"/>
    </row>
    <row r="92" spans="1:19" x14ac:dyDescent="0.25">
      <c r="A92" s="40" t="s">
        <v>97</v>
      </c>
      <c r="B92" s="27">
        <v>2021</v>
      </c>
      <c r="C92" s="27" t="s">
        <v>131</v>
      </c>
      <c r="D92" s="29" t="s">
        <v>100</v>
      </c>
      <c r="E92" s="27" t="s">
        <v>92</v>
      </c>
      <c r="F92" s="30" t="s">
        <v>146</v>
      </c>
      <c r="G92" s="164">
        <f t="shared" si="16"/>
        <v>0</v>
      </c>
      <c r="H92" s="421"/>
      <c r="I92" s="421"/>
      <c r="J92" s="421"/>
      <c r="K92" s="190"/>
      <c r="L92" s="191"/>
      <c r="M92" s="191"/>
      <c r="N92" s="191"/>
      <c r="O92" s="192"/>
      <c r="P92" s="190"/>
      <c r="Q92" s="136"/>
    </row>
    <row r="93" spans="1:19" x14ac:dyDescent="0.25">
      <c r="A93" s="40" t="s">
        <v>97</v>
      </c>
      <c r="B93" s="27">
        <v>2021</v>
      </c>
      <c r="C93" s="27" t="s">
        <v>132</v>
      </c>
      <c r="D93" s="29" t="s">
        <v>100</v>
      </c>
      <c r="E93" s="27" t="s">
        <v>92</v>
      </c>
      <c r="F93" s="30" t="s">
        <v>146</v>
      </c>
      <c r="G93" s="164">
        <f t="shared" si="16"/>
        <v>0</v>
      </c>
      <c r="H93" s="421"/>
      <c r="I93" s="421"/>
      <c r="J93" s="421"/>
      <c r="K93" s="190"/>
      <c r="L93" s="191"/>
      <c r="M93" s="191"/>
      <c r="N93" s="191"/>
      <c r="O93" s="192"/>
      <c r="P93" s="190"/>
      <c r="Q93" s="136"/>
    </row>
    <row r="94" spans="1:19" x14ac:dyDescent="0.25">
      <c r="A94" s="40" t="s">
        <v>97</v>
      </c>
      <c r="B94" s="27">
        <v>2021</v>
      </c>
      <c r="C94" s="27" t="s">
        <v>133</v>
      </c>
      <c r="D94" s="29" t="s">
        <v>100</v>
      </c>
      <c r="E94" s="27" t="s">
        <v>92</v>
      </c>
      <c r="F94" s="30" t="s">
        <v>146</v>
      </c>
      <c r="G94" s="164">
        <f t="shared" si="16"/>
        <v>0</v>
      </c>
      <c r="H94" s="421"/>
      <c r="I94" s="421"/>
      <c r="J94" s="421"/>
      <c r="K94" s="190"/>
      <c r="L94" s="191"/>
      <c r="M94" s="191"/>
      <c r="N94" s="191"/>
      <c r="O94" s="192"/>
      <c r="P94" s="190"/>
      <c r="Q94" s="136"/>
    </row>
    <row r="95" spans="1:19" x14ac:dyDescent="0.25">
      <c r="A95" s="40" t="s">
        <v>97</v>
      </c>
      <c r="B95" s="27">
        <v>2021</v>
      </c>
      <c r="C95" s="27" t="s">
        <v>134</v>
      </c>
      <c r="D95" s="29" t="s">
        <v>100</v>
      </c>
      <c r="E95" s="27" t="s">
        <v>92</v>
      </c>
      <c r="F95" s="30" t="s">
        <v>146</v>
      </c>
      <c r="G95" s="164">
        <f t="shared" si="16"/>
        <v>0</v>
      </c>
      <c r="H95" s="421"/>
      <c r="I95" s="421"/>
      <c r="J95" s="421"/>
      <c r="K95" s="190"/>
      <c r="L95" s="191"/>
      <c r="M95" s="191"/>
      <c r="N95" s="191"/>
      <c r="O95" s="192"/>
      <c r="P95" s="190"/>
      <c r="Q95" s="136"/>
    </row>
    <row r="96" spans="1:19" x14ac:dyDescent="0.25">
      <c r="A96" s="40" t="s">
        <v>97</v>
      </c>
      <c r="B96" s="27">
        <v>2021</v>
      </c>
      <c r="C96" s="27" t="s">
        <v>135</v>
      </c>
      <c r="D96" s="29" t="s">
        <v>100</v>
      </c>
      <c r="E96" s="27" t="s">
        <v>92</v>
      </c>
      <c r="F96" s="30" t="s">
        <v>146</v>
      </c>
      <c r="G96" s="164">
        <f t="shared" si="16"/>
        <v>0</v>
      </c>
      <c r="H96" s="421"/>
      <c r="I96" s="421"/>
      <c r="J96" s="421"/>
      <c r="K96" s="190"/>
      <c r="L96" s="191"/>
      <c r="M96" s="191"/>
      <c r="N96" s="191"/>
      <c r="O96" s="192"/>
      <c r="P96" s="190"/>
      <c r="Q96" s="136"/>
    </row>
    <row r="97" spans="1:17" x14ac:dyDescent="0.25">
      <c r="A97" s="40" t="s">
        <v>97</v>
      </c>
      <c r="B97" s="27">
        <v>2021</v>
      </c>
      <c r="C97" s="27" t="s">
        <v>136</v>
      </c>
      <c r="D97" s="29" t="s">
        <v>100</v>
      </c>
      <c r="E97" s="27" t="s">
        <v>92</v>
      </c>
      <c r="F97" s="30" t="s">
        <v>146</v>
      </c>
      <c r="G97" s="164">
        <f t="shared" si="16"/>
        <v>0</v>
      </c>
      <c r="H97" s="421"/>
      <c r="I97" s="421"/>
      <c r="J97" s="421"/>
      <c r="K97" s="190"/>
      <c r="L97" s="191"/>
      <c r="M97" s="191"/>
      <c r="N97" s="191"/>
      <c r="O97" s="192"/>
      <c r="P97" s="190"/>
      <c r="Q97" s="136"/>
    </row>
    <row r="98" spans="1:17" x14ac:dyDescent="0.25">
      <c r="A98" s="40" t="s">
        <v>97</v>
      </c>
      <c r="B98" s="27">
        <v>2021</v>
      </c>
      <c r="C98" s="27" t="s">
        <v>137</v>
      </c>
      <c r="D98" s="29" t="s">
        <v>100</v>
      </c>
      <c r="E98" s="27" t="s">
        <v>92</v>
      </c>
      <c r="F98" s="30" t="s">
        <v>146</v>
      </c>
      <c r="G98" s="164">
        <f t="shared" si="16"/>
        <v>0</v>
      </c>
      <c r="H98" s="421"/>
      <c r="I98" s="421"/>
      <c r="J98" s="421"/>
      <c r="K98" s="190"/>
      <c r="L98" s="191"/>
      <c r="M98" s="191"/>
      <c r="N98" s="191"/>
      <c r="O98" s="192"/>
      <c r="P98" s="190"/>
      <c r="Q98" s="136"/>
    </row>
    <row r="99" spans="1:17" x14ac:dyDescent="0.25">
      <c r="A99" s="40" t="s">
        <v>97</v>
      </c>
      <c r="B99" s="27">
        <v>2021</v>
      </c>
      <c r="C99" s="27" t="s">
        <v>138</v>
      </c>
      <c r="D99" s="29" t="s">
        <v>100</v>
      </c>
      <c r="E99" s="27" t="s">
        <v>92</v>
      </c>
      <c r="F99" s="30" t="s">
        <v>146</v>
      </c>
      <c r="G99" s="164">
        <f t="shared" si="16"/>
        <v>0</v>
      </c>
      <c r="H99" s="421"/>
      <c r="I99" s="421"/>
      <c r="J99" s="421"/>
      <c r="K99" s="190"/>
      <c r="L99" s="191"/>
      <c r="M99" s="191"/>
      <c r="N99" s="191"/>
      <c r="O99" s="192"/>
      <c r="P99" s="190"/>
      <c r="Q99" s="136"/>
    </row>
    <row r="100" spans="1:17" x14ac:dyDescent="0.25">
      <c r="A100" s="40" t="s">
        <v>97</v>
      </c>
      <c r="B100" s="27">
        <v>2021</v>
      </c>
      <c r="C100" s="27" t="s">
        <v>139</v>
      </c>
      <c r="D100" s="29" t="s">
        <v>100</v>
      </c>
      <c r="E100" s="27" t="s">
        <v>92</v>
      </c>
      <c r="F100" s="30" t="s">
        <v>146</v>
      </c>
      <c r="G100" s="164">
        <f t="shared" si="16"/>
        <v>0</v>
      </c>
      <c r="H100" s="421"/>
      <c r="I100" s="421"/>
      <c r="J100" s="421"/>
      <c r="K100" s="190"/>
      <c r="L100" s="191"/>
      <c r="M100" s="191"/>
      <c r="N100" s="191"/>
      <c r="O100" s="192"/>
      <c r="P100" s="190"/>
      <c r="Q100" s="136"/>
    </row>
    <row r="101" spans="1:17" x14ac:dyDescent="0.25">
      <c r="A101" s="40" t="s">
        <v>97</v>
      </c>
      <c r="B101" s="27">
        <v>2021</v>
      </c>
      <c r="C101" s="27" t="s">
        <v>140</v>
      </c>
      <c r="D101" s="29" t="s">
        <v>100</v>
      </c>
      <c r="E101" s="27" t="s">
        <v>92</v>
      </c>
      <c r="F101" s="30" t="s">
        <v>146</v>
      </c>
      <c r="G101" s="164">
        <f t="shared" si="16"/>
        <v>0</v>
      </c>
      <c r="H101" s="421"/>
      <c r="I101" s="421"/>
      <c r="J101" s="421"/>
      <c r="K101" s="190"/>
      <c r="L101" s="191"/>
      <c r="M101" s="191"/>
      <c r="N101" s="191"/>
      <c r="O101" s="192"/>
      <c r="P101" s="190"/>
      <c r="Q101" s="136"/>
    </row>
    <row r="102" spans="1:17" x14ac:dyDescent="0.25">
      <c r="A102" s="40" t="s">
        <v>97</v>
      </c>
      <c r="B102" s="27">
        <v>2021</v>
      </c>
      <c r="C102" s="27" t="s">
        <v>141</v>
      </c>
      <c r="D102" s="29" t="s">
        <v>100</v>
      </c>
      <c r="E102" s="27" t="s">
        <v>92</v>
      </c>
      <c r="F102" s="30" t="s">
        <v>146</v>
      </c>
      <c r="G102" s="164">
        <f t="shared" si="16"/>
        <v>0</v>
      </c>
      <c r="H102" s="421"/>
      <c r="I102" s="421"/>
      <c r="J102" s="421"/>
      <c r="K102" s="190"/>
      <c r="L102" s="191"/>
      <c r="M102" s="191"/>
      <c r="N102" s="191"/>
      <c r="O102" s="192"/>
      <c r="P102" s="190"/>
      <c r="Q102" s="136"/>
    </row>
    <row r="103" spans="1:17" x14ac:dyDescent="0.25">
      <c r="A103" s="40" t="s">
        <v>97</v>
      </c>
      <c r="B103" s="27">
        <v>2021</v>
      </c>
      <c r="C103" s="27" t="s">
        <v>142</v>
      </c>
      <c r="D103" s="29" t="s">
        <v>100</v>
      </c>
      <c r="E103" s="27" t="s">
        <v>92</v>
      </c>
      <c r="F103" s="30" t="s">
        <v>146</v>
      </c>
      <c r="G103" s="164">
        <f t="shared" si="16"/>
        <v>0</v>
      </c>
      <c r="H103" s="421"/>
      <c r="I103" s="421"/>
      <c r="J103" s="421"/>
      <c r="K103" s="190"/>
      <c r="L103" s="191"/>
      <c r="M103" s="191"/>
      <c r="N103" s="191"/>
      <c r="O103" s="192"/>
      <c r="P103" s="190"/>
      <c r="Q103" s="136"/>
    </row>
    <row r="104" spans="1:17" x14ac:dyDescent="0.25">
      <c r="A104" s="40" t="s">
        <v>97</v>
      </c>
      <c r="B104" s="27">
        <v>2021</v>
      </c>
      <c r="C104" s="27" t="s">
        <v>143</v>
      </c>
      <c r="D104" s="29" t="s">
        <v>100</v>
      </c>
      <c r="E104" s="27" t="s">
        <v>92</v>
      </c>
      <c r="F104" s="30" t="s">
        <v>146</v>
      </c>
      <c r="G104" s="164">
        <f t="shared" si="16"/>
        <v>0</v>
      </c>
      <c r="H104" s="421"/>
      <c r="I104" s="421"/>
      <c r="J104" s="421"/>
      <c r="K104" s="190"/>
      <c r="L104" s="191"/>
      <c r="M104" s="191"/>
      <c r="N104" s="191"/>
      <c r="O104" s="192"/>
      <c r="P104" s="190"/>
      <c r="Q104" s="136"/>
    </row>
    <row r="105" spans="1:17" x14ac:dyDescent="0.25">
      <c r="A105" s="40" t="s">
        <v>97</v>
      </c>
      <c r="B105" s="27">
        <v>2021</v>
      </c>
      <c r="C105" s="27" t="s">
        <v>144</v>
      </c>
      <c r="D105" s="29" t="s">
        <v>100</v>
      </c>
      <c r="E105" s="27" t="s">
        <v>92</v>
      </c>
      <c r="F105" s="30" t="s">
        <v>146</v>
      </c>
      <c r="G105" s="164">
        <f t="shared" si="16"/>
        <v>0</v>
      </c>
      <c r="H105" s="421"/>
      <c r="I105" s="421"/>
      <c r="J105" s="421"/>
      <c r="K105" s="190"/>
      <c r="L105" s="191"/>
      <c r="M105" s="191"/>
      <c r="N105" s="191"/>
      <c r="O105" s="192"/>
      <c r="P105" s="190"/>
      <c r="Q105" s="136"/>
    </row>
    <row r="106" spans="1:17" x14ac:dyDescent="0.25">
      <c r="A106" s="40" t="s">
        <v>97</v>
      </c>
      <c r="B106" s="27">
        <v>2021</v>
      </c>
      <c r="C106" s="27" t="s">
        <v>145</v>
      </c>
      <c r="D106" s="29" t="s">
        <v>100</v>
      </c>
      <c r="E106" s="27" t="s">
        <v>92</v>
      </c>
      <c r="F106" s="30" t="s">
        <v>146</v>
      </c>
      <c r="G106" s="164">
        <f t="shared" si="16"/>
        <v>0</v>
      </c>
      <c r="H106" s="421"/>
      <c r="I106" s="421"/>
      <c r="J106" s="421"/>
      <c r="K106" s="190"/>
      <c r="L106" s="191"/>
      <c r="M106" s="191"/>
      <c r="N106" s="191"/>
      <c r="O106" s="192"/>
      <c r="P106" s="190"/>
      <c r="Q106" s="136"/>
    </row>
    <row r="107" spans="1:17" x14ac:dyDescent="0.25">
      <c r="A107" s="40" t="s">
        <v>97</v>
      </c>
      <c r="B107" s="27">
        <v>2021</v>
      </c>
      <c r="C107" s="27" t="s">
        <v>103</v>
      </c>
      <c r="D107" s="29" t="s">
        <v>100</v>
      </c>
      <c r="E107" s="27" t="s">
        <v>92</v>
      </c>
      <c r="F107" s="30" t="s">
        <v>146</v>
      </c>
      <c r="G107" s="164">
        <f t="shared" si="16"/>
        <v>0</v>
      </c>
      <c r="H107" s="421"/>
      <c r="I107" s="421"/>
      <c r="J107" s="421"/>
      <c r="K107" s="190"/>
      <c r="L107" s="191"/>
      <c r="M107" s="191"/>
      <c r="N107" s="191"/>
      <c r="O107" s="192"/>
      <c r="P107" s="190"/>
      <c r="Q107" s="136"/>
    </row>
    <row r="108" spans="1:17" x14ac:dyDescent="0.25">
      <c r="A108" s="65" t="s">
        <v>97</v>
      </c>
      <c r="B108" s="66">
        <v>2022</v>
      </c>
      <c r="C108" s="66" t="s">
        <v>128</v>
      </c>
      <c r="D108" s="98" t="s">
        <v>100</v>
      </c>
      <c r="E108" s="66" t="s">
        <v>92</v>
      </c>
      <c r="F108" s="99" t="s">
        <v>146</v>
      </c>
      <c r="G108" s="161">
        <f t="shared" si="16"/>
        <v>0</v>
      </c>
      <c r="H108" s="420"/>
      <c r="I108" s="420"/>
      <c r="J108" s="420"/>
      <c r="K108" s="187"/>
      <c r="L108" s="188"/>
      <c r="M108" s="188"/>
      <c r="N108" s="188"/>
      <c r="O108" s="189"/>
      <c r="P108" s="187"/>
      <c r="Q108" s="136"/>
    </row>
    <row r="109" spans="1:17" x14ac:dyDescent="0.25">
      <c r="A109" s="40" t="s">
        <v>97</v>
      </c>
      <c r="B109" s="27">
        <v>2022</v>
      </c>
      <c r="C109" s="27" t="s">
        <v>129</v>
      </c>
      <c r="D109" s="29" t="s">
        <v>100</v>
      </c>
      <c r="E109" s="27" t="s">
        <v>92</v>
      </c>
      <c r="F109" s="30" t="s">
        <v>146</v>
      </c>
      <c r="G109" s="164">
        <f t="shared" si="16"/>
        <v>0</v>
      </c>
      <c r="H109" s="421"/>
      <c r="I109" s="421"/>
      <c r="J109" s="421"/>
      <c r="K109" s="190"/>
      <c r="L109" s="191"/>
      <c r="M109" s="191"/>
      <c r="N109" s="191"/>
      <c r="O109" s="192"/>
      <c r="P109" s="190"/>
      <c r="Q109" s="136"/>
    </row>
    <row r="110" spans="1:17" x14ac:dyDescent="0.25">
      <c r="A110" s="40" t="s">
        <v>97</v>
      </c>
      <c r="B110" s="27">
        <v>2022</v>
      </c>
      <c r="C110" s="27" t="s">
        <v>130</v>
      </c>
      <c r="D110" s="29" t="s">
        <v>100</v>
      </c>
      <c r="E110" s="27" t="s">
        <v>92</v>
      </c>
      <c r="F110" s="30" t="s">
        <v>146</v>
      </c>
      <c r="G110" s="164">
        <f t="shared" si="16"/>
        <v>0</v>
      </c>
      <c r="H110" s="421"/>
      <c r="I110" s="421"/>
      <c r="J110" s="421"/>
      <c r="K110" s="190"/>
      <c r="L110" s="191"/>
      <c r="M110" s="191"/>
      <c r="N110" s="191"/>
      <c r="O110" s="192"/>
      <c r="P110" s="190"/>
      <c r="Q110" s="136"/>
    </row>
    <row r="111" spans="1:17" x14ac:dyDescent="0.25">
      <c r="A111" s="40" t="s">
        <v>97</v>
      </c>
      <c r="B111" s="27">
        <v>2022</v>
      </c>
      <c r="C111" s="27" t="s">
        <v>131</v>
      </c>
      <c r="D111" s="29" t="s">
        <v>100</v>
      </c>
      <c r="E111" s="27" t="s">
        <v>92</v>
      </c>
      <c r="F111" s="30" t="s">
        <v>146</v>
      </c>
      <c r="G111" s="164">
        <f t="shared" si="16"/>
        <v>0</v>
      </c>
      <c r="H111" s="421"/>
      <c r="I111" s="421"/>
      <c r="J111" s="421"/>
      <c r="K111" s="190"/>
      <c r="L111" s="191"/>
      <c r="M111" s="191"/>
      <c r="N111" s="191"/>
      <c r="O111" s="192"/>
      <c r="P111" s="190"/>
      <c r="Q111" s="136"/>
    </row>
    <row r="112" spans="1:17" x14ac:dyDescent="0.25">
      <c r="A112" s="40" t="s">
        <v>97</v>
      </c>
      <c r="B112" s="27">
        <v>2022</v>
      </c>
      <c r="C112" s="27" t="s">
        <v>132</v>
      </c>
      <c r="D112" s="29" t="s">
        <v>100</v>
      </c>
      <c r="E112" s="27" t="s">
        <v>92</v>
      </c>
      <c r="F112" s="30" t="s">
        <v>146</v>
      </c>
      <c r="G112" s="164">
        <f t="shared" si="16"/>
        <v>0</v>
      </c>
      <c r="H112" s="421"/>
      <c r="I112" s="421"/>
      <c r="J112" s="421"/>
      <c r="K112" s="190"/>
      <c r="L112" s="191"/>
      <c r="M112" s="191"/>
      <c r="N112" s="191"/>
      <c r="O112" s="192"/>
      <c r="P112" s="190"/>
      <c r="Q112" s="136"/>
    </row>
    <row r="113" spans="1:17" x14ac:dyDescent="0.25">
      <c r="A113" s="40" t="s">
        <v>97</v>
      </c>
      <c r="B113" s="27">
        <v>2022</v>
      </c>
      <c r="C113" s="27" t="s">
        <v>133</v>
      </c>
      <c r="D113" s="29" t="s">
        <v>100</v>
      </c>
      <c r="E113" s="27" t="s">
        <v>92</v>
      </c>
      <c r="F113" s="30" t="s">
        <v>146</v>
      </c>
      <c r="G113" s="164">
        <f t="shared" si="16"/>
        <v>0</v>
      </c>
      <c r="H113" s="421"/>
      <c r="I113" s="421"/>
      <c r="J113" s="421"/>
      <c r="K113" s="190"/>
      <c r="L113" s="191"/>
      <c r="M113" s="191"/>
      <c r="N113" s="191"/>
      <c r="O113" s="192"/>
      <c r="P113" s="190"/>
      <c r="Q113" s="136"/>
    </row>
    <row r="114" spans="1:17" x14ac:dyDescent="0.25">
      <c r="A114" s="40" t="s">
        <v>97</v>
      </c>
      <c r="B114" s="27">
        <v>2022</v>
      </c>
      <c r="C114" s="27" t="s">
        <v>134</v>
      </c>
      <c r="D114" s="29" t="s">
        <v>100</v>
      </c>
      <c r="E114" s="27" t="s">
        <v>92</v>
      </c>
      <c r="F114" s="30" t="s">
        <v>146</v>
      </c>
      <c r="G114" s="164">
        <f t="shared" si="16"/>
        <v>0</v>
      </c>
      <c r="H114" s="421"/>
      <c r="I114" s="421"/>
      <c r="J114" s="421"/>
      <c r="K114" s="190"/>
      <c r="L114" s="191"/>
      <c r="M114" s="191"/>
      <c r="N114" s="191"/>
      <c r="O114" s="192"/>
      <c r="P114" s="190"/>
      <c r="Q114" s="136"/>
    </row>
    <row r="115" spans="1:17" x14ac:dyDescent="0.25">
      <c r="A115" s="40" t="s">
        <v>97</v>
      </c>
      <c r="B115" s="27">
        <v>2022</v>
      </c>
      <c r="C115" s="27" t="s">
        <v>135</v>
      </c>
      <c r="D115" s="29" t="s">
        <v>100</v>
      </c>
      <c r="E115" s="27" t="s">
        <v>92</v>
      </c>
      <c r="F115" s="30" t="s">
        <v>146</v>
      </c>
      <c r="G115" s="164">
        <f t="shared" si="16"/>
        <v>0</v>
      </c>
      <c r="H115" s="421"/>
      <c r="I115" s="421"/>
      <c r="J115" s="421"/>
      <c r="K115" s="190"/>
      <c r="L115" s="191"/>
      <c r="M115" s="191"/>
      <c r="N115" s="191"/>
      <c r="O115" s="192"/>
      <c r="P115" s="190"/>
      <c r="Q115" s="136"/>
    </row>
    <row r="116" spans="1:17" x14ac:dyDescent="0.25">
      <c r="A116" s="40" t="s">
        <v>97</v>
      </c>
      <c r="B116" s="27">
        <v>2022</v>
      </c>
      <c r="C116" s="27" t="s">
        <v>136</v>
      </c>
      <c r="D116" s="29" t="s">
        <v>100</v>
      </c>
      <c r="E116" s="27" t="s">
        <v>92</v>
      </c>
      <c r="F116" s="30" t="s">
        <v>146</v>
      </c>
      <c r="G116" s="164">
        <f t="shared" si="16"/>
        <v>0</v>
      </c>
      <c r="H116" s="421"/>
      <c r="I116" s="421"/>
      <c r="J116" s="421"/>
      <c r="K116" s="190"/>
      <c r="L116" s="191"/>
      <c r="M116" s="191"/>
      <c r="N116" s="191"/>
      <c r="O116" s="192"/>
      <c r="P116" s="190"/>
      <c r="Q116" s="136"/>
    </row>
    <row r="117" spans="1:17" x14ac:dyDescent="0.25">
      <c r="A117" s="40" t="s">
        <v>97</v>
      </c>
      <c r="B117" s="27">
        <v>2022</v>
      </c>
      <c r="C117" s="27" t="s">
        <v>137</v>
      </c>
      <c r="D117" s="29" t="s">
        <v>100</v>
      </c>
      <c r="E117" s="27" t="s">
        <v>92</v>
      </c>
      <c r="F117" s="30" t="s">
        <v>146</v>
      </c>
      <c r="G117" s="164">
        <f t="shared" si="16"/>
        <v>0</v>
      </c>
      <c r="H117" s="421"/>
      <c r="I117" s="421"/>
      <c r="J117" s="421"/>
      <c r="K117" s="190"/>
      <c r="L117" s="191"/>
      <c r="M117" s="191"/>
      <c r="N117" s="191"/>
      <c r="O117" s="192"/>
      <c r="P117" s="190"/>
      <c r="Q117" s="136"/>
    </row>
    <row r="118" spans="1:17" x14ac:dyDescent="0.25">
      <c r="A118" s="40" t="s">
        <v>97</v>
      </c>
      <c r="B118" s="27">
        <v>2022</v>
      </c>
      <c r="C118" s="27" t="s">
        <v>138</v>
      </c>
      <c r="D118" s="29" t="s">
        <v>100</v>
      </c>
      <c r="E118" s="27" t="s">
        <v>92</v>
      </c>
      <c r="F118" s="30" t="s">
        <v>146</v>
      </c>
      <c r="G118" s="164">
        <f t="shared" si="16"/>
        <v>0</v>
      </c>
      <c r="H118" s="421"/>
      <c r="I118" s="421"/>
      <c r="J118" s="421"/>
      <c r="K118" s="190"/>
      <c r="L118" s="191"/>
      <c r="M118" s="191"/>
      <c r="N118" s="191"/>
      <c r="O118" s="192"/>
      <c r="P118" s="190"/>
      <c r="Q118" s="136"/>
    </row>
    <row r="119" spans="1:17" x14ac:dyDescent="0.25">
      <c r="A119" s="40" t="s">
        <v>97</v>
      </c>
      <c r="B119" s="27">
        <v>2022</v>
      </c>
      <c r="C119" s="27" t="s">
        <v>139</v>
      </c>
      <c r="D119" s="29" t="s">
        <v>100</v>
      </c>
      <c r="E119" s="27" t="s">
        <v>92</v>
      </c>
      <c r="F119" s="30" t="s">
        <v>146</v>
      </c>
      <c r="G119" s="164">
        <f t="shared" si="16"/>
        <v>0</v>
      </c>
      <c r="H119" s="421"/>
      <c r="I119" s="421"/>
      <c r="J119" s="421"/>
      <c r="K119" s="190"/>
      <c r="L119" s="191"/>
      <c r="M119" s="191"/>
      <c r="N119" s="191"/>
      <c r="O119" s="192"/>
      <c r="P119" s="190"/>
      <c r="Q119" s="136"/>
    </row>
    <row r="120" spans="1:17" x14ac:dyDescent="0.25">
      <c r="A120" s="40" t="s">
        <v>97</v>
      </c>
      <c r="B120" s="27">
        <v>2022</v>
      </c>
      <c r="C120" s="27" t="s">
        <v>140</v>
      </c>
      <c r="D120" s="29" t="s">
        <v>100</v>
      </c>
      <c r="E120" s="27" t="s">
        <v>92</v>
      </c>
      <c r="F120" s="30" t="s">
        <v>146</v>
      </c>
      <c r="G120" s="164">
        <f t="shared" si="16"/>
        <v>0</v>
      </c>
      <c r="H120" s="421"/>
      <c r="I120" s="421"/>
      <c r="J120" s="421"/>
      <c r="K120" s="190"/>
      <c r="L120" s="191"/>
      <c r="M120" s="191"/>
      <c r="N120" s="191"/>
      <c r="O120" s="192"/>
      <c r="P120" s="190"/>
      <c r="Q120" s="136"/>
    </row>
    <row r="121" spans="1:17" x14ac:dyDescent="0.25">
      <c r="A121" s="40" t="s">
        <v>97</v>
      </c>
      <c r="B121" s="27">
        <v>2022</v>
      </c>
      <c r="C121" s="27" t="s">
        <v>141</v>
      </c>
      <c r="D121" s="29" t="s">
        <v>100</v>
      </c>
      <c r="E121" s="27" t="s">
        <v>92</v>
      </c>
      <c r="F121" s="30" t="s">
        <v>146</v>
      </c>
      <c r="G121" s="164">
        <f t="shared" si="16"/>
        <v>0</v>
      </c>
      <c r="H121" s="421"/>
      <c r="I121" s="421"/>
      <c r="J121" s="421"/>
      <c r="K121" s="190"/>
      <c r="L121" s="191"/>
      <c r="M121" s="191"/>
      <c r="N121" s="191"/>
      <c r="O121" s="192"/>
      <c r="P121" s="190"/>
      <c r="Q121" s="136"/>
    </row>
    <row r="122" spans="1:17" x14ac:dyDescent="0.25">
      <c r="A122" s="40" t="s">
        <v>97</v>
      </c>
      <c r="B122" s="27">
        <v>2022</v>
      </c>
      <c r="C122" s="27" t="s">
        <v>142</v>
      </c>
      <c r="D122" s="29" t="s">
        <v>100</v>
      </c>
      <c r="E122" s="27" t="s">
        <v>92</v>
      </c>
      <c r="F122" s="30" t="s">
        <v>146</v>
      </c>
      <c r="G122" s="164">
        <f t="shared" si="16"/>
        <v>0</v>
      </c>
      <c r="H122" s="421"/>
      <c r="I122" s="421"/>
      <c r="J122" s="421"/>
      <c r="K122" s="190"/>
      <c r="L122" s="191"/>
      <c r="M122" s="191"/>
      <c r="N122" s="191"/>
      <c r="O122" s="192"/>
      <c r="P122" s="190"/>
      <c r="Q122" s="136"/>
    </row>
    <row r="123" spans="1:17" x14ac:dyDescent="0.25">
      <c r="A123" s="40" t="s">
        <v>97</v>
      </c>
      <c r="B123" s="27">
        <v>2022</v>
      </c>
      <c r="C123" s="27" t="s">
        <v>143</v>
      </c>
      <c r="D123" s="29" t="s">
        <v>100</v>
      </c>
      <c r="E123" s="27" t="s">
        <v>92</v>
      </c>
      <c r="F123" s="30" t="s">
        <v>146</v>
      </c>
      <c r="G123" s="164">
        <f t="shared" si="16"/>
        <v>0</v>
      </c>
      <c r="H123" s="421"/>
      <c r="I123" s="421"/>
      <c r="J123" s="421"/>
      <c r="K123" s="190"/>
      <c r="L123" s="191"/>
      <c r="M123" s="191"/>
      <c r="N123" s="191"/>
      <c r="O123" s="192"/>
      <c r="P123" s="190"/>
      <c r="Q123" s="136"/>
    </row>
    <row r="124" spans="1:17" x14ac:dyDescent="0.25">
      <c r="A124" s="40" t="s">
        <v>97</v>
      </c>
      <c r="B124" s="27">
        <v>2022</v>
      </c>
      <c r="C124" s="27" t="s">
        <v>144</v>
      </c>
      <c r="D124" s="29" t="s">
        <v>100</v>
      </c>
      <c r="E124" s="27" t="s">
        <v>92</v>
      </c>
      <c r="F124" s="30" t="s">
        <v>146</v>
      </c>
      <c r="G124" s="164">
        <f t="shared" si="16"/>
        <v>0</v>
      </c>
      <c r="H124" s="421"/>
      <c r="I124" s="421"/>
      <c r="J124" s="421"/>
      <c r="K124" s="190"/>
      <c r="L124" s="191"/>
      <c r="M124" s="191"/>
      <c r="N124" s="191"/>
      <c r="O124" s="192"/>
      <c r="P124" s="190"/>
      <c r="Q124" s="136"/>
    </row>
    <row r="125" spans="1:17" x14ac:dyDescent="0.25">
      <c r="A125" s="40" t="s">
        <v>97</v>
      </c>
      <c r="B125" s="27">
        <v>2022</v>
      </c>
      <c r="C125" s="27" t="s">
        <v>145</v>
      </c>
      <c r="D125" s="29" t="s">
        <v>100</v>
      </c>
      <c r="E125" s="27" t="s">
        <v>92</v>
      </c>
      <c r="F125" s="30" t="s">
        <v>146</v>
      </c>
      <c r="G125" s="164">
        <f t="shared" si="16"/>
        <v>0</v>
      </c>
      <c r="H125" s="421"/>
      <c r="I125" s="421"/>
      <c r="J125" s="421"/>
      <c r="K125" s="190"/>
      <c r="L125" s="191"/>
      <c r="M125" s="191"/>
      <c r="N125" s="191"/>
      <c r="O125" s="192"/>
      <c r="P125" s="190"/>
      <c r="Q125" s="136"/>
    </row>
    <row r="126" spans="1:17" x14ac:dyDescent="0.25">
      <c r="A126" s="40" t="s">
        <v>97</v>
      </c>
      <c r="B126" s="27">
        <v>2022</v>
      </c>
      <c r="C126" s="27" t="s">
        <v>103</v>
      </c>
      <c r="D126" s="29" t="s">
        <v>100</v>
      </c>
      <c r="E126" s="27" t="s">
        <v>92</v>
      </c>
      <c r="F126" s="30" t="s">
        <v>146</v>
      </c>
      <c r="G126" s="164">
        <f t="shared" si="16"/>
        <v>0</v>
      </c>
      <c r="H126" s="421"/>
      <c r="I126" s="421"/>
      <c r="J126" s="421"/>
      <c r="K126" s="190"/>
      <c r="L126" s="191"/>
      <c r="M126" s="191"/>
      <c r="N126" s="191"/>
      <c r="O126" s="192"/>
      <c r="P126" s="190"/>
      <c r="Q126" s="136"/>
    </row>
    <row r="127" spans="1:17" x14ac:dyDescent="0.25">
      <c r="A127" s="65" t="s">
        <v>97</v>
      </c>
      <c r="B127" s="66">
        <v>2023</v>
      </c>
      <c r="C127" s="66" t="s">
        <v>128</v>
      </c>
      <c r="D127" s="98" t="s">
        <v>100</v>
      </c>
      <c r="E127" s="66" t="s">
        <v>92</v>
      </c>
      <c r="F127" s="99" t="s">
        <v>146</v>
      </c>
      <c r="G127" s="161">
        <f t="shared" si="16"/>
        <v>0</v>
      </c>
      <c r="H127" s="420"/>
      <c r="I127" s="420"/>
      <c r="J127" s="420"/>
      <c r="K127" s="187"/>
      <c r="L127" s="188"/>
      <c r="M127" s="188"/>
      <c r="N127" s="188"/>
      <c r="O127" s="189"/>
      <c r="P127" s="187"/>
      <c r="Q127" s="136"/>
    </row>
    <row r="128" spans="1:17" x14ac:dyDescent="0.25">
      <c r="A128" s="40" t="s">
        <v>97</v>
      </c>
      <c r="B128" s="27">
        <v>2023</v>
      </c>
      <c r="C128" s="27" t="s">
        <v>129</v>
      </c>
      <c r="D128" s="29" t="s">
        <v>100</v>
      </c>
      <c r="E128" s="27" t="s">
        <v>92</v>
      </c>
      <c r="F128" s="30" t="s">
        <v>146</v>
      </c>
      <c r="G128" s="164">
        <f t="shared" si="16"/>
        <v>0</v>
      </c>
      <c r="H128" s="421"/>
      <c r="I128" s="421"/>
      <c r="J128" s="421"/>
      <c r="K128" s="190"/>
      <c r="L128" s="191"/>
      <c r="M128" s="191"/>
      <c r="N128" s="191"/>
      <c r="O128" s="192"/>
      <c r="P128" s="190"/>
      <c r="Q128" s="136"/>
    </row>
    <row r="129" spans="1:17" x14ac:dyDescent="0.25">
      <c r="A129" s="40" t="s">
        <v>97</v>
      </c>
      <c r="B129" s="27">
        <v>2023</v>
      </c>
      <c r="C129" s="27" t="s">
        <v>130</v>
      </c>
      <c r="D129" s="29" t="s">
        <v>100</v>
      </c>
      <c r="E129" s="27" t="s">
        <v>92</v>
      </c>
      <c r="F129" s="30" t="s">
        <v>146</v>
      </c>
      <c r="G129" s="164">
        <f t="shared" si="16"/>
        <v>0</v>
      </c>
      <c r="H129" s="421"/>
      <c r="I129" s="421"/>
      <c r="J129" s="421"/>
      <c r="K129" s="190"/>
      <c r="L129" s="191"/>
      <c r="M129" s="191"/>
      <c r="N129" s="191"/>
      <c r="O129" s="192"/>
      <c r="P129" s="190"/>
      <c r="Q129" s="136"/>
    </row>
    <row r="130" spans="1:17" x14ac:dyDescent="0.25">
      <c r="A130" s="40" t="s">
        <v>97</v>
      </c>
      <c r="B130" s="27">
        <v>2023</v>
      </c>
      <c r="C130" s="27" t="s">
        <v>131</v>
      </c>
      <c r="D130" s="29" t="s">
        <v>100</v>
      </c>
      <c r="E130" s="27" t="s">
        <v>92</v>
      </c>
      <c r="F130" s="30" t="s">
        <v>146</v>
      </c>
      <c r="G130" s="164">
        <f t="shared" si="16"/>
        <v>0</v>
      </c>
      <c r="H130" s="421"/>
      <c r="I130" s="421"/>
      <c r="J130" s="421"/>
      <c r="K130" s="190"/>
      <c r="L130" s="191"/>
      <c r="M130" s="191"/>
      <c r="N130" s="191"/>
      <c r="O130" s="192"/>
      <c r="P130" s="190"/>
      <c r="Q130" s="136"/>
    </row>
    <row r="131" spans="1:17" x14ac:dyDescent="0.25">
      <c r="A131" s="40" t="s">
        <v>97</v>
      </c>
      <c r="B131" s="27">
        <v>2023</v>
      </c>
      <c r="C131" s="27" t="s">
        <v>132</v>
      </c>
      <c r="D131" s="29" t="s">
        <v>100</v>
      </c>
      <c r="E131" s="27" t="s">
        <v>92</v>
      </c>
      <c r="F131" s="30" t="s">
        <v>146</v>
      </c>
      <c r="G131" s="164">
        <f t="shared" si="16"/>
        <v>0</v>
      </c>
      <c r="H131" s="421"/>
      <c r="I131" s="421"/>
      <c r="J131" s="421"/>
      <c r="K131" s="190"/>
      <c r="L131" s="191"/>
      <c r="M131" s="191"/>
      <c r="N131" s="191"/>
      <c r="O131" s="192"/>
      <c r="P131" s="190"/>
      <c r="Q131" s="136"/>
    </row>
    <row r="132" spans="1:17" x14ac:dyDescent="0.25">
      <c r="A132" s="40" t="s">
        <v>97</v>
      </c>
      <c r="B132" s="27">
        <v>2023</v>
      </c>
      <c r="C132" s="27" t="s">
        <v>133</v>
      </c>
      <c r="D132" s="29" t="s">
        <v>100</v>
      </c>
      <c r="E132" s="27" t="s">
        <v>92</v>
      </c>
      <c r="F132" s="30" t="s">
        <v>146</v>
      </c>
      <c r="G132" s="164">
        <f t="shared" si="16"/>
        <v>0</v>
      </c>
      <c r="H132" s="421"/>
      <c r="I132" s="421"/>
      <c r="J132" s="421"/>
      <c r="K132" s="190"/>
      <c r="L132" s="191"/>
      <c r="M132" s="191"/>
      <c r="N132" s="191"/>
      <c r="O132" s="192"/>
      <c r="P132" s="190"/>
      <c r="Q132" s="136"/>
    </row>
    <row r="133" spans="1:17" x14ac:dyDescent="0.25">
      <c r="A133" s="40" t="s">
        <v>97</v>
      </c>
      <c r="B133" s="27">
        <v>2023</v>
      </c>
      <c r="C133" s="27" t="s">
        <v>134</v>
      </c>
      <c r="D133" s="29" t="s">
        <v>100</v>
      </c>
      <c r="E133" s="27" t="s">
        <v>92</v>
      </c>
      <c r="F133" s="30" t="s">
        <v>146</v>
      </c>
      <c r="G133" s="164">
        <f t="shared" si="16"/>
        <v>0</v>
      </c>
      <c r="H133" s="421"/>
      <c r="I133" s="421"/>
      <c r="J133" s="421"/>
      <c r="K133" s="190"/>
      <c r="L133" s="191"/>
      <c r="M133" s="191"/>
      <c r="N133" s="191"/>
      <c r="O133" s="192"/>
      <c r="P133" s="190"/>
      <c r="Q133" s="136"/>
    </row>
    <row r="134" spans="1:17" x14ac:dyDescent="0.25">
      <c r="A134" s="40" t="s">
        <v>97</v>
      </c>
      <c r="B134" s="27">
        <v>2023</v>
      </c>
      <c r="C134" s="27" t="s">
        <v>135</v>
      </c>
      <c r="D134" s="29" t="s">
        <v>100</v>
      </c>
      <c r="E134" s="27" t="s">
        <v>92</v>
      </c>
      <c r="F134" s="30" t="s">
        <v>146</v>
      </c>
      <c r="G134" s="164">
        <f t="shared" si="16"/>
        <v>0</v>
      </c>
      <c r="H134" s="421"/>
      <c r="I134" s="421"/>
      <c r="J134" s="421"/>
      <c r="K134" s="190"/>
      <c r="L134" s="191"/>
      <c r="M134" s="191"/>
      <c r="N134" s="191"/>
      <c r="O134" s="192"/>
      <c r="P134" s="190"/>
      <c r="Q134" s="136"/>
    </row>
    <row r="135" spans="1:17" x14ac:dyDescent="0.25">
      <c r="A135" s="40" t="s">
        <v>97</v>
      </c>
      <c r="B135" s="27">
        <v>2023</v>
      </c>
      <c r="C135" s="27" t="s">
        <v>136</v>
      </c>
      <c r="D135" s="29" t="s">
        <v>100</v>
      </c>
      <c r="E135" s="27" t="s">
        <v>92</v>
      </c>
      <c r="F135" s="30" t="s">
        <v>146</v>
      </c>
      <c r="G135" s="164">
        <f t="shared" si="16"/>
        <v>0</v>
      </c>
      <c r="H135" s="421"/>
      <c r="I135" s="421"/>
      <c r="J135" s="421"/>
      <c r="K135" s="190"/>
      <c r="L135" s="191"/>
      <c r="M135" s="191"/>
      <c r="N135" s="191"/>
      <c r="O135" s="192"/>
      <c r="P135" s="190"/>
      <c r="Q135" s="136"/>
    </row>
    <row r="136" spans="1:17" x14ac:dyDescent="0.25">
      <c r="A136" s="40" t="s">
        <v>97</v>
      </c>
      <c r="B136" s="27">
        <v>2023</v>
      </c>
      <c r="C136" s="27" t="s">
        <v>137</v>
      </c>
      <c r="D136" s="29" t="s">
        <v>100</v>
      </c>
      <c r="E136" s="27" t="s">
        <v>92</v>
      </c>
      <c r="F136" s="30" t="s">
        <v>146</v>
      </c>
      <c r="G136" s="164">
        <f t="shared" ref="G136:G199" si="18">SUM(H136:P136)</f>
        <v>0</v>
      </c>
      <c r="H136" s="421"/>
      <c r="I136" s="421"/>
      <c r="J136" s="421"/>
      <c r="K136" s="190"/>
      <c r="L136" s="191"/>
      <c r="M136" s="191"/>
      <c r="N136" s="191"/>
      <c r="O136" s="192"/>
      <c r="P136" s="190"/>
      <c r="Q136" s="136"/>
    </row>
    <row r="137" spans="1:17" x14ac:dyDescent="0.25">
      <c r="A137" s="40" t="s">
        <v>97</v>
      </c>
      <c r="B137" s="27">
        <v>2023</v>
      </c>
      <c r="C137" s="27" t="s">
        <v>138</v>
      </c>
      <c r="D137" s="29" t="s">
        <v>100</v>
      </c>
      <c r="E137" s="27" t="s">
        <v>92</v>
      </c>
      <c r="F137" s="30" t="s">
        <v>146</v>
      </c>
      <c r="G137" s="164">
        <f t="shared" si="18"/>
        <v>0</v>
      </c>
      <c r="H137" s="421"/>
      <c r="I137" s="421"/>
      <c r="J137" s="421"/>
      <c r="K137" s="190"/>
      <c r="L137" s="191"/>
      <c r="M137" s="191"/>
      <c r="N137" s="191"/>
      <c r="O137" s="192"/>
      <c r="P137" s="190"/>
      <c r="Q137" s="136"/>
    </row>
    <row r="138" spans="1:17" x14ac:dyDescent="0.25">
      <c r="A138" s="40" t="s">
        <v>97</v>
      </c>
      <c r="B138" s="27">
        <v>2023</v>
      </c>
      <c r="C138" s="27" t="s">
        <v>139</v>
      </c>
      <c r="D138" s="29" t="s">
        <v>100</v>
      </c>
      <c r="E138" s="27" t="s">
        <v>92</v>
      </c>
      <c r="F138" s="30" t="s">
        <v>146</v>
      </c>
      <c r="G138" s="164">
        <f t="shared" si="18"/>
        <v>0</v>
      </c>
      <c r="H138" s="421"/>
      <c r="I138" s="421"/>
      <c r="J138" s="421"/>
      <c r="K138" s="190"/>
      <c r="L138" s="191"/>
      <c r="M138" s="191"/>
      <c r="N138" s="191"/>
      <c r="O138" s="192"/>
      <c r="P138" s="190"/>
      <c r="Q138" s="136"/>
    </row>
    <row r="139" spans="1:17" x14ac:dyDescent="0.25">
      <c r="A139" s="40" t="s">
        <v>97</v>
      </c>
      <c r="B139" s="27">
        <v>2023</v>
      </c>
      <c r="C139" s="27" t="s">
        <v>140</v>
      </c>
      <c r="D139" s="29" t="s">
        <v>100</v>
      </c>
      <c r="E139" s="27" t="s">
        <v>92</v>
      </c>
      <c r="F139" s="30" t="s">
        <v>146</v>
      </c>
      <c r="G139" s="164">
        <f t="shared" si="18"/>
        <v>0</v>
      </c>
      <c r="H139" s="421"/>
      <c r="I139" s="421"/>
      <c r="J139" s="421"/>
      <c r="K139" s="190"/>
      <c r="L139" s="191"/>
      <c r="M139" s="191"/>
      <c r="N139" s="191"/>
      <c r="O139" s="192"/>
      <c r="P139" s="190"/>
      <c r="Q139" s="136"/>
    </row>
    <row r="140" spans="1:17" x14ac:dyDescent="0.25">
      <c r="A140" s="40" t="s">
        <v>97</v>
      </c>
      <c r="B140" s="27">
        <v>2023</v>
      </c>
      <c r="C140" s="27" t="s">
        <v>141</v>
      </c>
      <c r="D140" s="29" t="s">
        <v>100</v>
      </c>
      <c r="E140" s="27" t="s">
        <v>92</v>
      </c>
      <c r="F140" s="30" t="s">
        <v>146</v>
      </c>
      <c r="G140" s="164">
        <f t="shared" si="18"/>
        <v>0</v>
      </c>
      <c r="H140" s="421"/>
      <c r="I140" s="421"/>
      <c r="J140" s="421"/>
      <c r="K140" s="190"/>
      <c r="L140" s="191"/>
      <c r="M140" s="191"/>
      <c r="N140" s="191"/>
      <c r="O140" s="192"/>
      <c r="P140" s="190"/>
      <c r="Q140" s="136"/>
    </row>
    <row r="141" spans="1:17" x14ac:dyDescent="0.25">
      <c r="A141" s="40" t="s">
        <v>97</v>
      </c>
      <c r="B141" s="27">
        <v>2023</v>
      </c>
      <c r="C141" s="27" t="s">
        <v>142</v>
      </c>
      <c r="D141" s="29" t="s">
        <v>100</v>
      </c>
      <c r="E141" s="27" t="s">
        <v>92</v>
      </c>
      <c r="F141" s="30" t="s">
        <v>146</v>
      </c>
      <c r="G141" s="164">
        <f t="shared" si="18"/>
        <v>0</v>
      </c>
      <c r="H141" s="421"/>
      <c r="I141" s="421"/>
      <c r="J141" s="421"/>
      <c r="K141" s="190"/>
      <c r="L141" s="191"/>
      <c r="M141" s="191"/>
      <c r="N141" s="191"/>
      <c r="O141" s="192"/>
      <c r="P141" s="190"/>
      <c r="Q141" s="136"/>
    </row>
    <row r="142" spans="1:17" x14ac:dyDescent="0.25">
      <c r="A142" s="40" t="s">
        <v>97</v>
      </c>
      <c r="B142" s="27">
        <v>2023</v>
      </c>
      <c r="C142" s="27" t="s">
        <v>143</v>
      </c>
      <c r="D142" s="29" t="s">
        <v>100</v>
      </c>
      <c r="E142" s="27" t="s">
        <v>92</v>
      </c>
      <c r="F142" s="30" t="s">
        <v>146</v>
      </c>
      <c r="G142" s="164">
        <f t="shared" si="18"/>
        <v>0</v>
      </c>
      <c r="H142" s="421"/>
      <c r="I142" s="421"/>
      <c r="J142" s="421"/>
      <c r="K142" s="190"/>
      <c r="L142" s="191"/>
      <c r="M142" s="191"/>
      <c r="N142" s="191"/>
      <c r="O142" s="192"/>
      <c r="P142" s="190"/>
      <c r="Q142" s="136"/>
    </row>
    <row r="143" spans="1:17" x14ac:dyDescent="0.25">
      <c r="A143" s="40" t="s">
        <v>97</v>
      </c>
      <c r="B143" s="27">
        <v>2023</v>
      </c>
      <c r="C143" s="27" t="s">
        <v>144</v>
      </c>
      <c r="D143" s="29" t="s">
        <v>100</v>
      </c>
      <c r="E143" s="27" t="s">
        <v>92</v>
      </c>
      <c r="F143" s="30" t="s">
        <v>146</v>
      </c>
      <c r="G143" s="164">
        <f t="shared" si="18"/>
        <v>0</v>
      </c>
      <c r="H143" s="421"/>
      <c r="I143" s="421"/>
      <c r="J143" s="421"/>
      <c r="K143" s="190"/>
      <c r="L143" s="191"/>
      <c r="M143" s="191"/>
      <c r="N143" s="191"/>
      <c r="O143" s="192"/>
      <c r="P143" s="190"/>
      <c r="Q143" s="136"/>
    </row>
    <row r="144" spans="1:17" x14ac:dyDescent="0.25">
      <c r="A144" s="40" t="s">
        <v>97</v>
      </c>
      <c r="B144" s="27">
        <v>2023</v>
      </c>
      <c r="C144" s="27" t="s">
        <v>145</v>
      </c>
      <c r="D144" s="29" t="s">
        <v>100</v>
      </c>
      <c r="E144" s="27" t="s">
        <v>92</v>
      </c>
      <c r="F144" s="30" t="s">
        <v>146</v>
      </c>
      <c r="G144" s="164">
        <f t="shared" si="18"/>
        <v>0</v>
      </c>
      <c r="H144" s="421"/>
      <c r="I144" s="421"/>
      <c r="J144" s="421"/>
      <c r="K144" s="190"/>
      <c r="L144" s="191"/>
      <c r="M144" s="191"/>
      <c r="N144" s="191"/>
      <c r="O144" s="192"/>
      <c r="P144" s="190"/>
      <c r="Q144" s="136"/>
    </row>
    <row r="145" spans="1:17" x14ac:dyDescent="0.25">
      <c r="A145" s="40" t="s">
        <v>97</v>
      </c>
      <c r="B145" s="27">
        <v>2023</v>
      </c>
      <c r="C145" s="27" t="s">
        <v>103</v>
      </c>
      <c r="D145" s="29" t="s">
        <v>100</v>
      </c>
      <c r="E145" s="27" t="s">
        <v>92</v>
      </c>
      <c r="F145" s="30" t="s">
        <v>146</v>
      </c>
      <c r="G145" s="164">
        <f t="shared" si="18"/>
        <v>0</v>
      </c>
      <c r="H145" s="421"/>
      <c r="I145" s="421"/>
      <c r="J145" s="421"/>
      <c r="K145" s="190"/>
      <c r="L145" s="191"/>
      <c r="M145" s="191"/>
      <c r="N145" s="191"/>
      <c r="O145" s="192"/>
      <c r="P145" s="190"/>
      <c r="Q145" s="136"/>
    </row>
    <row r="146" spans="1:17" x14ac:dyDescent="0.25">
      <c r="A146" s="65" t="s">
        <v>97</v>
      </c>
      <c r="B146" s="66">
        <v>2021</v>
      </c>
      <c r="C146" s="66" t="s">
        <v>128</v>
      </c>
      <c r="D146" s="98" t="s">
        <v>101</v>
      </c>
      <c r="E146" s="66" t="s">
        <v>92</v>
      </c>
      <c r="F146" s="99" t="s">
        <v>146</v>
      </c>
      <c r="G146" s="161">
        <f t="shared" si="18"/>
        <v>0</v>
      </c>
      <c r="H146" s="420"/>
      <c r="I146" s="420"/>
      <c r="J146" s="423"/>
      <c r="K146" s="187"/>
      <c r="L146" s="188"/>
      <c r="M146" s="188"/>
      <c r="N146" s="188"/>
      <c r="O146" s="189"/>
      <c r="P146" s="187"/>
      <c r="Q146" s="136"/>
    </row>
    <row r="147" spans="1:17" x14ac:dyDescent="0.25">
      <c r="A147" s="40" t="s">
        <v>97</v>
      </c>
      <c r="B147" s="27">
        <v>2021</v>
      </c>
      <c r="C147" s="27" t="s">
        <v>129</v>
      </c>
      <c r="D147" s="29" t="s">
        <v>101</v>
      </c>
      <c r="E147" s="27" t="s">
        <v>92</v>
      </c>
      <c r="F147" s="30" t="s">
        <v>146</v>
      </c>
      <c r="G147" s="164">
        <f t="shared" si="18"/>
        <v>0</v>
      </c>
      <c r="H147" s="421"/>
      <c r="I147" s="421"/>
      <c r="J147" s="424"/>
      <c r="K147" s="190"/>
      <c r="L147" s="191"/>
      <c r="M147" s="191"/>
      <c r="N147" s="191"/>
      <c r="O147" s="192"/>
      <c r="P147" s="190"/>
      <c r="Q147" s="136"/>
    </row>
    <row r="148" spans="1:17" x14ac:dyDescent="0.25">
      <c r="A148" s="40" t="s">
        <v>97</v>
      </c>
      <c r="B148" s="27">
        <v>2021</v>
      </c>
      <c r="C148" s="27" t="s">
        <v>130</v>
      </c>
      <c r="D148" s="29" t="s">
        <v>101</v>
      </c>
      <c r="E148" s="27" t="s">
        <v>92</v>
      </c>
      <c r="F148" s="30" t="s">
        <v>146</v>
      </c>
      <c r="G148" s="164">
        <f t="shared" si="18"/>
        <v>0</v>
      </c>
      <c r="H148" s="421"/>
      <c r="I148" s="421"/>
      <c r="J148" s="424"/>
      <c r="K148" s="190"/>
      <c r="L148" s="191"/>
      <c r="M148" s="191"/>
      <c r="N148" s="191"/>
      <c r="O148" s="192"/>
      <c r="P148" s="190"/>
      <c r="Q148" s="136"/>
    </row>
    <row r="149" spans="1:17" x14ac:dyDescent="0.25">
      <c r="A149" s="40" t="s">
        <v>97</v>
      </c>
      <c r="B149" s="27">
        <v>2021</v>
      </c>
      <c r="C149" s="27" t="s">
        <v>131</v>
      </c>
      <c r="D149" s="29" t="s">
        <v>101</v>
      </c>
      <c r="E149" s="27" t="s">
        <v>92</v>
      </c>
      <c r="F149" s="30" t="s">
        <v>146</v>
      </c>
      <c r="G149" s="164">
        <f t="shared" si="18"/>
        <v>0</v>
      </c>
      <c r="H149" s="421"/>
      <c r="I149" s="421"/>
      <c r="J149" s="424"/>
      <c r="K149" s="190"/>
      <c r="L149" s="191"/>
      <c r="M149" s="191"/>
      <c r="N149" s="191"/>
      <c r="O149" s="192"/>
      <c r="P149" s="190"/>
      <c r="Q149" s="136"/>
    </row>
    <row r="150" spans="1:17" x14ac:dyDescent="0.25">
      <c r="A150" s="40" t="s">
        <v>97</v>
      </c>
      <c r="B150" s="27">
        <v>2021</v>
      </c>
      <c r="C150" s="27" t="s">
        <v>132</v>
      </c>
      <c r="D150" s="29" t="s">
        <v>101</v>
      </c>
      <c r="E150" s="27" t="s">
        <v>92</v>
      </c>
      <c r="F150" s="30" t="s">
        <v>146</v>
      </c>
      <c r="G150" s="164">
        <f t="shared" si="18"/>
        <v>0</v>
      </c>
      <c r="H150" s="421"/>
      <c r="I150" s="421"/>
      <c r="J150" s="424"/>
      <c r="K150" s="190"/>
      <c r="L150" s="191"/>
      <c r="M150" s="191"/>
      <c r="N150" s="191"/>
      <c r="O150" s="192"/>
      <c r="P150" s="190"/>
      <c r="Q150" s="136"/>
    </row>
    <row r="151" spans="1:17" x14ac:dyDescent="0.25">
      <c r="A151" s="40" t="s">
        <v>97</v>
      </c>
      <c r="B151" s="27">
        <v>2021</v>
      </c>
      <c r="C151" s="27" t="s">
        <v>133</v>
      </c>
      <c r="D151" s="29" t="s">
        <v>101</v>
      </c>
      <c r="E151" s="27" t="s">
        <v>92</v>
      </c>
      <c r="F151" s="30" t="s">
        <v>146</v>
      </c>
      <c r="G151" s="164">
        <f t="shared" si="18"/>
        <v>0</v>
      </c>
      <c r="H151" s="421"/>
      <c r="I151" s="421"/>
      <c r="J151" s="424"/>
      <c r="K151" s="190"/>
      <c r="L151" s="191"/>
      <c r="M151" s="191"/>
      <c r="N151" s="191"/>
      <c r="O151" s="192"/>
      <c r="P151" s="190"/>
      <c r="Q151" s="136"/>
    </row>
    <row r="152" spans="1:17" x14ac:dyDescent="0.25">
      <c r="A152" s="40" t="s">
        <v>97</v>
      </c>
      <c r="B152" s="27">
        <v>2021</v>
      </c>
      <c r="C152" s="27" t="s">
        <v>134</v>
      </c>
      <c r="D152" s="29" t="s">
        <v>101</v>
      </c>
      <c r="E152" s="27" t="s">
        <v>92</v>
      </c>
      <c r="F152" s="30" t="s">
        <v>146</v>
      </c>
      <c r="G152" s="164">
        <f t="shared" si="18"/>
        <v>0</v>
      </c>
      <c r="H152" s="421"/>
      <c r="I152" s="421"/>
      <c r="J152" s="424"/>
      <c r="K152" s="190"/>
      <c r="L152" s="191"/>
      <c r="M152" s="191"/>
      <c r="N152" s="191"/>
      <c r="O152" s="192"/>
      <c r="P152" s="190"/>
      <c r="Q152" s="136"/>
    </row>
    <row r="153" spans="1:17" x14ac:dyDescent="0.25">
      <c r="A153" s="40" t="s">
        <v>97</v>
      </c>
      <c r="B153" s="27">
        <v>2021</v>
      </c>
      <c r="C153" s="27" t="s">
        <v>135</v>
      </c>
      <c r="D153" s="29" t="s">
        <v>101</v>
      </c>
      <c r="E153" s="27" t="s">
        <v>92</v>
      </c>
      <c r="F153" s="30" t="s">
        <v>146</v>
      </c>
      <c r="G153" s="164">
        <f t="shared" si="18"/>
        <v>0</v>
      </c>
      <c r="H153" s="421"/>
      <c r="I153" s="421"/>
      <c r="J153" s="424"/>
      <c r="K153" s="190"/>
      <c r="L153" s="191"/>
      <c r="M153" s="191"/>
      <c r="N153" s="191"/>
      <c r="O153" s="192"/>
      <c r="P153" s="190"/>
      <c r="Q153" s="136"/>
    </row>
    <row r="154" spans="1:17" x14ac:dyDescent="0.25">
      <c r="A154" s="40" t="s">
        <v>97</v>
      </c>
      <c r="B154" s="27">
        <v>2021</v>
      </c>
      <c r="C154" s="27" t="s">
        <v>136</v>
      </c>
      <c r="D154" s="29" t="s">
        <v>101</v>
      </c>
      <c r="E154" s="27" t="s">
        <v>92</v>
      </c>
      <c r="F154" s="30" t="s">
        <v>146</v>
      </c>
      <c r="G154" s="164">
        <f t="shared" si="18"/>
        <v>0</v>
      </c>
      <c r="H154" s="421"/>
      <c r="I154" s="421"/>
      <c r="J154" s="424"/>
      <c r="K154" s="190"/>
      <c r="L154" s="191"/>
      <c r="M154" s="191"/>
      <c r="N154" s="191"/>
      <c r="O154" s="192"/>
      <c r="P154" s="190"/>
      <c r="Q154" s="136"/>
    </row>
    <row r="155" spans="1:17" x14ac:dyDescent="0.25">
      <c r="A155" s="40" t="s">
        <v>97</v>
      </c>
      <c r="B155" s="27">
        <v>2021</v>
      </c>
      <c r="C155" s="27" t="s">
        <v>137</v>
      </c>
      <c r="D155" s="29" t="s">
        <v>101</v>
      </c>
      <c r="E155" s="27" t="s">
        <v>92</v>
      </c>
      <c r="F155" s="30" t="s">
        <v>146</v>
      </c>
      <c r="G155" s="164">
        <f t="shared" si="18"/>
        <v>0</v>
      </c>
      <c r="H155" s="421"/>
      <c r="I155" s="421"/>
      <c r="J155" s="424"/>
      <c r="K155" s="190"/>
      <c r="L155" s="191"/>
      <c r="M155" s="191"/>
      <c r="N155" s="191"/>
      <c r="O155" s="192"/>
      <c r="P155" s="190"/>
      <c r="Q155" s="136"/>
    </row>
    <row r="156" spans="1:17" x14ac:dyDescent="0.25">
      <c r="A156" s="40" t="s">
        <v>97</v>
      </c>
      <c r="B156" s="27">
        <v>2021</v>
      </c>
      <c r="C156" s="27" t="s">
        <v>138</v>
      </c>
      <c r="D156" s="29" t="s">
        <v>101</v>
      </c>
      <c r="E156" s="27" t="s">
        <v>92</v>
      </c>
      <c r="F156" s="30" t="s">
        <v>146</v>
      </c>
      <c r="G156" s="164">
        <f t="shared" si="18"/>
        <v>0</v>
      </c>
      <c r="H156" s="421"/>
      <c r="I156" s="421"/>
      <c r="J156" s="424"/>
      <c r="K156" s="190"/>
      <c r="L156" s="191"/>
      <c r="M156" s="191"/>
      <c r="N156" s="191"/>
      <c r="O156" s="192"/>
      <c r="P156" s="190"/>
      <c r="Q156" s="136"/>
    </row>
    <row r="157" spans="1:17" x14ac:dyDescent="0.25">
      <c r="A157" s="40" t="s">
        <v>97</v>
      </c>
      <c r="B157" s="27">
        <v>2021</v>
      </c>
      <c r="C157" s="27" t="s">
        <v>139</v>
      </c>
      <c r="D157" s="29" t="s">
        <v>101</v>
      </c>
      <c r="E157" s="27" t="s">
        <v>92</v>
      </c>
      <c r="F157" s="30" t="s">
        <v>146</v>
      </c>
      <c r="G157" s="164">
        <f t="shared" si="18"/>
        <v>0</v>
      </c>
      <c r="H157" s="421"/>
      <c r="I157" s="421"/>
      <c r="J157" s="424"/>
      <c r="K157" s="190"/>
      <c r="L157" s="191"/>
      <c r="M157" s="191"/>
      <c r="N157" s="191"/>
      <c r="O157" s="192"/>
      <c r="P157" s="190"/>
      <c r="Q157" s="136"/>
    </row>
    <row r="158" spans="1:17" x14ac:dyDescent="0.25">
      <c r="A158" s="40" t="s">
        <v>97</v>
      </c>
      <c r="B158" s="27">
        <v>2021</v>
      </c>
      <c r="C158" s="27" t="s">
        <v>140</v>
      </c>
      <c r="D158" s="29" t="s">
        <v>101</v>
      </c>
      <c r="E158" s="27" t="s">
        <v>92</v>
      </c>
      <c r="F158" s="30" t="s">
        <v>146</v>
      </c>
      <c r="G158" s="164">
        <f t="shared" si="18"/>
        <v>0</v>
      </c>
      <c r="H158" s="421"/>
      <c r="I158" s="421"/>
      <c r="J158" s="424"/>
      <c r="K158" s="190"/>
      <c r="L158" s="191"/>
      <c r="M158" s="191"/>
      <c r="N158" s="191"/>
      <c r="O158" s="192"/>
      <c r="P158" s="190"/>
      <c r="Q158" s="136"/>
    </row>
    <row r="159" spans="1:17" x14ac:dyDescent="0.25">
      <c r="A159" s="40" t="s">
        <v>97</v>
      </c>
      <c r="B159" s="27">
        <v>2021</v>
      </c>
      <c r="C159" s="27" t="s">
        <v>141</v>
      </c>
      <c r="D159" s="29" t="s">
        <v>101</v>
      </c>
      <c r="E159" s="27" t="s">
        <v>92</v>
      </c>
      <c r="F159" s="30" t="s">
        <v>146</v>
      </c>
      <c r="G159" s="164">
        <f t="shared" si="18"/>
        <v>0</v>
      </c>
      <c r="H159" s="421"/>
      <c r="I159" s="421"/>
      <c r="J159" s="424"/>
      <c r="K159" s="190"/>
      <c r="L159" s="191"/>
      <c r="M159" s="191"/>
      <c r="N159" s="191"/>
      <c r="O159" s="192"/>
      <c r="P159" s="190"/>
      <c r="Q159" s="136"/>
    </row>
    <row r="160" spans="1:17" x14ac:dyDescent="0.25">
      <c r="A160" s="40" t="s">
        <v>97</v>
      </c>
      <c r="B160" s="27">
        <v>2021</v>
      </c>
      <c r="C160" s="27" t="s">
        <v>142</v>
      </c>
      <c r="D160" s="29" t="s">
        <v>101</v>
      </c>
      <c r="E160" s="27" t="s">
        <v>92</v>
      </c>
      <c r="F160" s="30" t="s">
        <v>146</v>
      </c>
      <c r="G160" s="164">
        <f t="shared" si="18"/>
        <v>0</v>
      </c>
      <c r="H160" s="421"/>
      <c r="I160" s="421"/>
      <c r="J160" s="424"/>
      <c r="K160" s="190"/>
      <c r="L160" s="191"/>
      <c r="M160" s="191"/>
      <c r="N160" s="191"/>
      <c r="O160" s="192"/>
      <c r="P160" s="190"/>
      <c r="Q160" s="136"/>
    </row>
    <row r="161" spans="1:17" x14ac:dyDescent="0.25">
      <c r="A161" s="40" t="s">
        <v>97</v>
      </c>
      <c r="B161" s="27">
        <v>2021</v>
      </c>
      <c r="C161" s="27" t="s">
        <v>143</v>
      </c>
      <c r="D161" s="29" t="s">
        <v>101</v>
      </c>
      <c r="E161" s="27" t="s">
        <v>92</v>
      </c>
      <c r="F161" s="30" t="s">
        <v>146</v>
      </c>
      <c r="G161" s="164">
        <f t="shared" si="18"/>
        <v>0</v>
      </c>
      <c r="H161" s="421"/>
      <c r="I161" s="421"/>
      <c r="J161" s="424"/>
      <c r="K161" s="190"/>
      <c r="L161" s="191"/>
      <c r="M161" s="191"/>
      <c r="N161" s="191"/>
      <c r="O161" s="192"/>
      <c r="P161" s="190"/>
      <c r="Q161" s="136"/>
    </row>
    <row r="162" spans="1:17" x14ac:dyDescent="0.25">
      <c r="A162" s="40" t="s">
        <v>97</v>
      </c>
      <c r="B162" s="27">
        <v>2021</v>
      </c>
      <c r="C162" s="27" t="s">
        <v>144</v>
      </c>
      <c r="D162" s="29" t="s">
        <v>101</v>
      </c>
      <c r="E162" s="27" t="s">
        <v>92</v>
      </c>
      <c r="F162" s="30" t="s">
        <v>146</v>
      </c>
      <c r="G162" s="164">
        <f t="shared" si="18"/>
        <v>0</v>
      </c>
      <c r="H162" s="421"/>
      <c r="I162" s="421"/>
      <c r="J162" s="424"/>
      <c r="K162" s="190"/>
      <c r="L162" s="191"/>
      <c r="M162" s="191"/>
      <c r="N162" s="191"/>
      <c r="O162" s="192"/>
      <c r="P162" s="190"/>
      <c r="Q162" s="136"/>
    </row>
    <row r="163" spans="1:17" x14ac:dyDescent="0.25">
      <c r="A163" s="40" t="s">
        <v>97</v>
      </c>
      <c r="B163" s="27">
        <v>2021</v>
      </c>
      <c r="C163" s="27" t="s">
        <v>145</v>
      </c>
      <c r="D163" s="29" t="s">
        <v>101</v>
      </c>
      <c r="E163" s="27" t="s">
        <v>92</v>
      </c>
      <c r="F163" s="30" t="s">
        <v>146</v>
      </c>
      <c r="G163" s="164">
        <f t="shared" si="18"/>
        <v>0</v>
      </c>
      <c r="H163" s="421"/>
      <c r="I163" s="421"/>
      <c r="J163" s="424"/>
      <c r="K163" s="190"/>
      <c r="L163" s="191"/>
      <c r="M163" s="191"/>
      <c r="N163" s="191"/>
      <c r="O163" s="192"/>
      <c r="P163" s="190"/>
      <c r="Q163" s="136"/>
    </row>
    <row r="164" spans="1:17" x14ac:dyDescent="0.25">
      <c r="A164" s="40" t="s">
        <v>97</v>
      </c>
      <c r="B164" s="27">
        <v>2021</v>
      </c>
      <c r="C164" s="27" t="s">
        <v>103</v>
      </c>
      <c r="D164" s="29" t="s">
        <v>101</v>
      </c>
      <c r="E164" s="27" t="s">
        <v>92</v>
      </c>
      <c r="F164" s="30" t="s">
        <v>146</v>
      </c>
      <c r="G164" s="164">
        <f t="shared" si="18"/>
        <v>0</v>
      </c>
      <c r="H164" s="421"/>
      <c r="I164" s="421"/>
      <c r="J164" s="425"/>
      <c r="K164" s="190"/>
      <c r="L164" s="191"/>
      <c r="M164" s="191"/>
      <c r="N164" s="191"/>
      <c r="O164" s="192"/>
      <c r="P164" s="190"/>
      <c r="Q164" s="136"/>
    </row>
    <row r="165" spans="1:17" x14ac:dyDescent="0.25">
      <c r="A165" s="65" t="s">
        <v>97</v>
      </c>
      <c r="B165" s="66">
        <v>2022</v>
      </c>
      <c r="C165" s="66" t="s">
        <v>128</v>
      </c>
      <c r="D165" s="98" t="s">
        <v>101</v>
      </c>
      <c r="E165" s="66" t="s">
        <v>92</v>
      </c>
      <c r="F165" s="99" t="s">
        <v>146</v>
      </c>
      <c r="G165" s="161">
        <f t="shared" si="18"/>
        <v>0</v>
      </c>
      <c r="H165" s="420"/>
      <c r="I165" s="420"/>
      <c r="J165" s="420"/>
      <c r="K165" s="187"/>
      <c r="L165" s="188"/>
      <c r="M165" s="188"/>
      <c r="N165" s="188"/>
      <c r="O165" s="189"/>
      <c r="P165" s="187"/>
      <c r="Q165" s="136"/>
    </row>
    <row r="166" spans="1:17" x14ac:dyDescent="0.25">
      <c r="A166" s="40" t="s">
        <v>97</v>
      </c>
      <c r="B166" s="27">
        <v>2022</v>
      </c>
      <c r="C166" s="27" t="s">
        <v>129</v>
      </c>
      <c r="D166" s="29" t="s">
        <v>101</v>
      </c>
      <c r="E166" s="27" t="s">
        <v>92</v>
      </c>
      <c r="F166" s="30" t="s">
        <v>146</v>
      </c>
      <c r="G166" s="164">
        <f t="shared" si="18"/>
        <v>0</v>
      </c>
      <c r="H166" s="421"/>
      <c r="I166" s="421"/>
      <c r="J166" s="421"/>
      <c r="K166" s="190"/>
      <c r="L166" s="191"/>
      <c r="M166" s="191"/>
      <c r="N166" s="191"/>
      <c r="O166" s="192"/>
      <c r="P166" s="190"/>
      <c r="Q166" s="136"/>
    </row>
    <row r="167" spans="1:17" x14ac:dyDescent="0.25">
      <c r="A167" s="40" t="s">
        <v>97</v>
      </c>
      <c r="B167" s="27">
        <v>2022</v>
      </c>
      <c r="C167" s="27" t="s">
        <v>130</v>
      </c>
      <c r="D167" s="29" t="s">
        <v>101</v>
      </c>
      <c r="E167" s="27" t="s">
        <v>92</v>
      </c>
      <c r="F167" s="30" t="s">
        <v>146</v>
      </c>
      <c r="G167" s="164">
        <f t="shared" si="18"/>
        <v>0</v>
      </c>
      <c r="H167" s="421"/>
      <c r="I167" s="421"/>
      <c r="J167" s="421"/>
      <c r="K167" s="190"/>
      <c r="L167" s="191"/>
      <c r="M167" s="191"/>
      <c r="N167" s="191"/>
      <c r="O167" s="192"/>
      <c r="P167" s="190"/>
      <c r="Q167" s="136"/>
    </row>
    <row r="168" spans="1:17" x14ac:dyDescent="0.25">
      <c r="A168" s="40" t="s">
        <v>97</v>
      </c>
      <c r="B168" s="27">
        <v>2022</v>
      </c>
      <c r="C168" s="27" t="s">
        <v>131</v>
      </c>
      <c r="D168" s="29" t="s">
        <v>101</v>
      </c>
      <c r="E168" s="27" t="s">
        <v>92</v>
      </c>
      <c r="F168" s="30" t="s">
        <v>146</v>
      </c>
      <c r="G168" s="164">
        <f t="shared" si="18"/>
        <v>0</v>
      </c>
      <c r="H168" s="421"/>
      <c r="I168" s="421"/>
      <c r="J168" s="421"/>
      <c r="K168" s="190"/>
      <c r="L168" s="191"/>
      <c r="M168" s="191"/>
      <c r="N168" s="191"/>
      <c r="O168" s="192"/>
      <c r="P168" s="190"/>
      <c r="Q168" s="136"/>
    </row>
    <row r="169" spans="1:17" x14ac:dyDescent="0.25">
      <c r="A169" s="40" t="s">
        <v>97</v>
      </c>
      <c r="B169" s="27">
        <v>2022</v>
      </c>
      <c r="C169" s="27" t="s">
        <v>132</v>
      </c>
      <c r="D169" s="29" t="s">
        <v>101</v>
      </c>
      <c r="E169" s="27" t="s">
        <v>92</v>
      </c>
      <c r="F169" s="30" t="s">
        <v>146</v>
      </c>
      <c r="G169" s="164">
        <f t="shared" si="18"/>
        <v>0</v>
      </c>
      <c r="H169" s="421"/>
      <c r="I169" s="421"/>
      <c r="J169" s="421"/>
      <c r="K169" s="190"/>
      <c r="L169" s="191"/>
      <c r="M169" s="191"/>
      <c r="N169" s="191"/>
      <c r="O169" s="192"/>
      <c r="P169" s="190"/>
      <c r="Q169" s="136"/>
    </row>
    <row r="170" spans="1:17" x14ac:dyDescent="0.25">
      <c r="A170" s="40" t="s">
        <v>97</v>
      </c>
      <c r="B170" s="27">
        <v>2022</v>
      </c>
      <c r="C170" s="27" t="s">
        <v>133</v>
      </c>
      <c r="D170" s="29" t="s">
        <v>101</v>
      </c>
      <c r="E170" s="27" t="s">
        <v>92</v>
      </c>
      <c r="F170" s="30" t="s">
        <v>146</v>
      </c>
      <c r="G170" s="164">
        <f t="shared" si="18"/>
        <v>0</v>
      </c>
      <c r="H170" s="421"/>
      <c r="I170" s="421"/>
      <c r="J170" s="421"/>
      <c r="K170" s="190"/>
      <c r="L170" s="191"/>
      <c r="M170" s="191"/>
      <c r="N170" s="191"/>
      <c r="O170" s="192"/>
      <c r="P170" s="190"/>
      <c r="Q170" s="136"/>
    </row>
    <row r="171" spans="1:17" x14ac:dyDescent="0.25">
      <c r="A171" s="40" t="s">
        <v>97</v>
      </c>
      <c r="B171" s="27">
        <v>2022</v>
      </c>
      <c r="C171" s="27" t="s">
        <v>134</v>
      </c>
      <c r="D171" s="29" t="s">
        <v>101</v>
      </c>
      <c r="E171" s="27" t="s">
        <v>92</v>
      </c>
      <c r="F171" s="30" t="s">
        <v>146</v>
      </c>
      <c r="G171" s="164">
        <f t="shared" si="18"/>
        <v>0</v>
      </c>
      <c r="H171" s="421"/>
      <c r="I171" s="421"/>
      <c r="J171" s="421"/>
      <c r="K171" s="190"/>
      <c r="L171" s="191"/>
      <c r="M171" s="191"/>
      <c r="N171" s="191"/>
      <c r="O171" s="192"/>
      <c r="P171" s="190"/>
      <c r="Q171" s="136"/>
    </row>
    <row r="172" spans="1:17" x14ac:dyDescent="0.25">
      <c r="A172" s="40" t="s">
        <v>97</v>
      </c>
      <c r="B172" s="27">
        <v>2022</v>
      </c>
      <c r="C172" s="27" t="s">
        <v>135</v>
      </c>
      <c r="D172" s="29" t="s">
        <v>101</v>
      </c>
      <c r="E172" s="27" t="s">
        <v>92</v>
      </c>
      <c r="F172" s="30" t="s">
        <v>146</v>
      </c>
      <c r="G172" s="164">
        <f t="shared" si="18"/>
        <v>0</v>
      </c>
      <c r="H172" s="421"/>
      <c r="I172" s="421"/>
      <c r="J172" s="421"/>
      <c r="K172" s="190"/>
      <c r="L172" s="191"/>
      <c r="M172" s="191"/>
      <c r="N172" s="191"/>
      <c r="O172" s="192"/>
      <c r="P172" s="190"/>
      <c r="Q172" s="136"/>
    </row>
    <row r="173" spans="1:17" x14ac:dyDescent="0.25">
      <c r="A173" s="40" t="s">
        <v>97</v>
      </c>
      <c r="B173" s="27">
        <v>2022</v>
      </c>
      <c r="C173" s="27" t="s">
        <v>136</v>
      </c>
      <c r="D173" s="29" t="s">
        <v>101</v>
      </c>
      <c r="E173" s="27" t="s">
        <v>92</v>
      </c>
      <c r="F173" s="30" t="s">
        <v>146</v>
      </c>
      <c r="G173" s="164">
        <f t="shared" si="18"/>
        <v>0</v>
      </c>
      <c r="H173" s="421"/>
      <c r="I173" s="421"/>
      <c r="J173" s="421"/>
      <c r="K173" s="190"/>
      <c r="L173" s="191"/>
      <c r="M173" s="191"/>
      <c r="N173" s="191"/>
      <c r="O173" s="192"/>
      <c r="P173" s="190"/>
      <c r="Q173" s="136"/>
    </row>
    <row r="174" spans="1:17" x14ac:dyDescent="0.25">
      <c r="A174" s="40" t="s">
        <v>97</v>
      </c>
      <c r="B174" s="27">
        <v>2022</v>
      </c>
      <c r="C174" s="27" t="s">
        <v>137</v>
      </c>
      <c r="D174" s="29" t="s">
        <v>101</v>
      </c>
      <c r="E174" s="27" t="s">
        <v>92</v>
      </c>
      <c r="F174" s="30" t="s">
        <v>146</v>
      </c>
      <c r="G174" s="164">
        <f t="shared" si="18"/>
        <v>0</v>
      </c>
      <c r="H174" s="421"/>
      <c r="I174" s="421"/>
      <c r="J174" s="421"/>
      <c r="K174" s="190"/>
      <c r="L174" s="191"/>
      <c r="M174" s="191"/>
      <c r="N174" s="191"/>
      <c r="O174" s="192"/>
      <c r="P174" s="190"/>
      <c r="Q174" s="136"/>
    </row>
    <row r="175" spans="1:17" x14ac:dyDescent="0.25">
      <c r="A175" s="40" t="s">
        <v>97</v>
      </c>
      <c r="B175" s="27">
        <v>2022</v>
      </c>
      <c r="C175" s="27" t="s">
        <v>138</v>
      </c>
      <c r="D175" s="29" t="s">
        <v>101</v>
      </c>
      <c r="E175" s="27" t="s">
        <v>92</v>
      </c>
      <c r="F175" s="30" t="s">
        <v>146</v>
      </c>
      <c r="G175" s="164">
        <f t="shared" si="18"/>
        <v>0</v>
      </c>
      <c r="H175" s="421"/>
      <c r="I175" s="421"/>
      <c r="J175" s="421"/>
      <c r="K175" s="190"/>
      <c r="L175" s="191"/>
      <c r="M175" s="191"/>
      <c r="N175" s="191"/>
      <c r="O175" s="192"/>
      <c r="P175" s="190"/>
      <c r="Q175" s="136"/>
    </row>
    <row r="176" spans="1:17" x14ac:dyDescent="0.25">
      <c r="A176" s="40" t="s">
        <v>97</v>
      </c>
      <c r="B176" s="27">
        <v>2022</v>
      </c>
      <c r="C176" s="27" t="s">
        <v>139</v>
      </c>
      <c r="D176" s="29" t="s">
        <v>101</v>
      </c>
      <c r="E176" s="27" t="s">
        <v>92</v>
      </c>
      <c r="F176" s="30" t="s">
        <v>146</v>
      </c>
      <c r="G176" s="164">
        <f t="shared" si="18"/>
        <v>0</v>
      </c>
      <c r="H176" s="421"/>
      <c r="I176" s="421"/>
      <c r="J176" s="421"/>
      <c r="K176" s="190"/>
      <c r="L176" s="191"/>
      <c r="M176" s="191"/>
      <c r="N176" s="191"/>
      <c r="O176" s="192"/>
      <c r="P176" s="190"/>
      <c r="Q176" s="136"/>
    </row>
    <row r="177" spans="1:17" x14ac:dyDescent="0.25">
      <c r="A177" s="40" t="s">
        <v>97</v>
      </c>
      <c r="B177" s="27">
        <v>2022</v>
      </c>
      <c r="C177" s="27" t="s">
        <v>140</v>
      </c>
      <c r="D177" s="29" t="s">
        <v>101</v>
      </c>
      <c r="E177" s="27" t="s">
        <v>92</v>
      </c>
      <c r="F177" s="30" t="s">
        <v>146</v>
      </c>
      <c r="G177" s="164">
        <f t="shared" si="18"/>
        <v>0</v>
      </c>
      <c r="H177" s="421"/>
      <c r="I177" s="421"/>
      <c r="J177" s="421"/>
      <c r="K177" s="190"/>
      <c r="L177" s="191"/>
      <c r="M177" s="191"/>
      <c r="N177" s="191"/>
      <c r="O177" s="192"/>
      <c r="P177" s="190"/>
      <c r="Q177" s="136"/>
    </row>
    <row r="178" spans="1:17" x14ac:dyDescent="0.25">
      <c r="A178" s="40" t="s">
        <v>97</v>
      </c>
      <c r="B178" s="27">
        <v>2022</v>
      </c>
      <c r="C178" s="27" t="s">
        <v>141</v>
      </c>
      <c r="D178" s="29" t="s">
        <v>101</v>
      </c>
      <c r="E178" s="27" t="s">
        <v>92</v>
      </c>
      <c r="F178" s="30" t="s">
        <v>146</v>
      </c>
      <c r="G178" s="164">
        <f t="shared" si="18"/>
        <v>0</v>
      </c>
      <c r="H178" s="421"/>
      <c r="I178" s="421"/>
      <c r="J178" s="421"/>
      <c r="K178" s="190"/>
      <c r="L178" s="191"/>
      <c r="M178" s="191"/>
      <c r="N178" s="191"/>
      <c r="O178" s="192"/>
      <c r="P178" s="190"/>
      <c r="Q178" s="136"/>
    </row>
    <row r="179" spans="1:17" x14ac:dyDescent="0.25">
      <c r="A179" s="40" t="s">
        <v>97</v>
      </c>
      <c r="B179" s="27">
        <v>2022</v>
      </c>
      <c r="C179" s="27" t="s">
        <v>142</v>
      </c>
      <c r="D179" s="29" t="s">
        <v>101</v>
      </c>
      <c r="E179" s="27" t="s">
        <v>92</v>
      </c>
      <c r="F179" s="30" t="s">
        <v>146</v>
      </c>
      <c r="G179" s="164">
        <f t="shared" si="18"/>
        <v>0</v>
      </c>
      <c r="H179" s="421"/>
      <c r="I179" s="421"/>
      <c r="J179" s="421"/>
      <c r="K179" s="190"/>
      <c r="L179" s="191"/>
      <c r="M179" s="191"/>
      <c r="N179" s="191"/>
      <c r="O179" s="192"/>
      <c r="P179" s="190"/>
      <c r="Q179" s="136"/>
    </row>
    <row r="180" spans="1:17" x14ac:dyDescent="0.25">
      <c r="A180" s="40" t="s">
        <v>97</v>
      </c>
      <c r="B180" s="27">
        <v>2022</v>
      </c>
      <c r="C180" s="27" t="s">
        <v>143</v>
      </c>
      <c r="D180" s="29" t="s">
        <v>101</v>
      </c>
      <c r="E180" s="27" t="s">
        <v>92</v>
      </c>
      <c r="F180" s="30" t="s">
        <v>146</v>
      </c>
      <c r="G180" s="164">
        <f t="shared" si="18"/>
        <v>0</v>
      </c>
      <c r="H180" s="421"/>
      <c r="I180" s="421"/>
      <c r="J180" s="421"/>
      <c r="K180" s="190"/>
      <c r="L180" s="191"/>
      <c r="M180" s="191"/>
      <c r="N180" s="191"/>
      <c r="O180" s="192"/>
      <c r="P180" s="190"/>
      <c r="Q180" s="136"/>
    </row>
    <row r="181" spans="1:17" x14ac:dyDescent="0.25">
      <c r="A181" s="40" t="s">
        <v>97</v>
      </c>
      <c r="B181" s="27">
        <v>2022</v>
      </c>
      <c r="C181" s="27" t="s">
        <v>144</v>
      </c>
      <c r="D181" s="29" t="s">
        <v>101</v>
      </c>
      <c r="E181" s="27" t="s">
        <v>92</v>
      </c>
      <c r="F181" s="30" t="s">
        <v>146</v>
      </c>
      <c r="G181" s="164">
        <f t="shared" si="18"/>
        <v>0</v>
      </c>
      <c r="H181" s="421"/>
      <c r="I181" s="421"/>
      <c r="J181" s="421"/>
      <c r="K181" s="190"/>
      <c r="L181" s="191"/>
      <c r="M181" s="191"/>
      <c r="N181" s="191"/>
      <c r="O181" s="192"/>
      <c r="P181" s="190"/>
      <c r="Q181" s="136"/>
    </row>
    <row r="182" spans="1:17" x14ac:dyDescent="0.25">
      <c r="A182" s="40" t="s">
        <v>97</v>
      </c>
      <c r="B182" s="27">
        <v>2022</v>
      </c>
      <c r="C182" s="27" t="s">
        <v>145</v>
      </c>
      <c r="D182" s="29" t="s">
        <v>101</v>
      </c>
      <c r="E182" s="27" t="s">
        <v>92</v>
      </c>
      <c r="F182" s="30" t="s">
        <v>146</v>
      </c>
      <c r="G182" s="164">
        <f t="shared" si="18"/>
        <v>0</v>
      </c>
      <c r="H182" s="421"/>
      <c r="I182" s="421"/>
      <c r="J182" s="421"/>
      <c r="K182" s="190"/>
      <c r="L182" s="191"/>
      <c r="M182" s="191"/>
      <c r="N182" s="191"/>
      <c r="O182" s="192"/>
      <c r="P182" s="190"/>
      <c r="Q182" s="136"/>
    </row>
    <row r="183" spans="1:17" x14ac:dyDescent="0.25">
      <c r="A183" s="40" t="s">
        <v>97</v>
      </c>
      <c r="B183" s="27">
        <v>2022</v>
      </c>
      <c r="C183" s="27" t="s">
        <v>103</v>
      </c>
      <c r="D183" s="29" t="s">
        <v>101</v>
      </c>
      <c r="E183" s="27" t="s">
        <v>92</v>
      </c>
      <c r="F183" s="30" t="s">
        <v>146</v>
      </c>
      <c r="G183" s="164">
        <f t="shared" si="18"/>
        <v>0</v>
      </c>
      <c r="H183" s="421"/>
      <c r="I183" s="421"/>
      <c r="J183" s="421"/>
      <c r="K183" s="190"/>
      <c r="L183" s="191"/>
      <c r="M183" s="191"/>
      <c r="N183" s="191"/>
      <c r="O183" s="192"/>
      <c r="P183" s="190"/>
      <c r="Q183" s="136"/>
    </row>
    <row r="184" spans="1:17" x14ac:dyDescent="0.25">
      <c r="A184" s="65" t="s">
        <v>97</v>
      </c>
      <c r="B184" s="66">
        <v>2023</v>
      </c>
      <c r="C184" s="66" t="s">
        <v>128</v>
      </c>
      <c r="D184" s="98" t="s">
        <v>101</v>
      </c>
      <c r="E184" s="66" t="s">
        <v>92</v>
      </c>
      <c r="F184" s="99" t="s">
        <v>146</v>
      </c>
      <c r="G184" s="161">
        <f t="shared" si="18"/>
        <v>0</v>
      </c>
      <c r="H184" s="420"/>
      <c r="I184" s="420"/>
      <c r="J184" s="420"/>
      <c r="K184" s="187"/>
      <c r="L184" s="188"/>
      <c r="M184" s="188"/>
      <c r="N184" s="188"/>
      <c r="O184" s="189"/>
      <c r="P184" s="187"/>
      <c r="Q184" s="136"/>
    </row>
    <row r="185" spans="1:17" x14ac:dyDescent="0.25">
      <c r="A185" s="40" t="s">
        <v>97</v>
      </c>
      <c r="B185" s="27">
        <v>2023</v>
      </c>
      <c r="C185" s="27" t="s">
        <v>129</v>
      </c>
      <c r="D185" s="29" t="s">
        <v>101</v>
      </c>
      <c r="E185" s="27" t="s">
        <v>92</v>
      </c>
      <c r="F185" s="30" t="s">
        <v>146</v>
      </c>
      <c r="G185" s="164">
        <f t="shared" si="18"/>
        <v>0</v>
      </c>
      <c r="H185" s="421"/>
      <c r="I185" s="421"/>
      <c r="J185" s="421"/>
      <c r="K185" s="190"/>
      <c r="L185" s="191"/>
      <c r="M185" s="191"/>
      <c r="N185" s="191"/>
      <c r="O185" s="192"/>
      <c r="P185" s="190"/>
      <c r="Q185" s="136"/>
    </row>
    <row r="186" spans="1:17" x14ac:dyDescent="0.25">
      <c r="A186" s="40" t="s">
        <v>97</v>
      </c>
      <c r="B186" s="27">
        <v>2023</v>
      </c>
      <c r="C186" s="27" t="s">
        <v>130</v>
      </c>
      <c r="D186" s="29" t="s">
        <v>101</v>
      </c>
      <c r="E186" s="27" t="s">
        <v>92</v>
      </c>
      <c r="F186" s="30" t="s">
        <v>146</v>
      </c>
      <c r="G186" s="164">
        <f t="shared" si="18"/>
        <v>0</v>
      </c>
      <c r="H186" s="421"/>
      <c r="I186" s="421"/>
      <c r="J186" s="421"/>
      <c r="K186" s="190"/>
      <c r="L186" s="191"/>
      <c r="M186" s="191"/>
      <c r="N186" s="191"/>
      <c r="O186" s="192"/>
      <c r="P186" s="190"/>
      <c r="Q186" s="136"/>
    </row>
    <row r="187" spans="1:17" x14ac:dyDescent="0.25">
      <c r="A187" s="40" t="s">
        <v>97</v>
      </c>
      <c r="B187" s="27">
        <v>2023</v>
      </c>
      <c r="C187" s="27" t="s">
        <v>131</v>
      </c>
      <c r="D187" s="29" t="s">
        <v>101</v>
      </c>
      <c r="E187" s="27" t="s">
        <v>92</v>
      </c>
      <c r="F187" s="30" t="s">
        <v>146</v>
      </c>
      <c r="G187" s="164">
        <f t="shared" si="18"/>
        <v>0</v>
      </c>
      <c r="H187" s="421"/>
      <c r="I187" s="421"/>
      <c r="J187" s="421"/>
      <c r="K187" s="190"/>
      <c r="L187" s="191"/>
      <c r="M187" s="191"/>
      <c r="N187" s="191"/>
      <c r="O187" s="192"/>
      <c r="P187" s="190"/>
      <c r="Q187" s="136"/>
    </row>
    <row r="188" spans="1:17" x14ac:dyDescent="0.25">
      <c r="A188" s="40" t="s">
        <v>97</v>
      </c>
      <c r="B188" s="27">
        <v>2023</v>
      </c>
      <c r="C188" s="27" t="s">
        <v>132</v>
      </c>
      <c r="D188" s="29" t="s">
        <v>101</v>
      </c>
      <c r="E188" s="27" t="s">
        <v>92</v>
      </c>
      <c r="F188" s="30" t="s">
        <v>146</v>
      </c>
      <c r="G188" s="164">
        <f t="shared" si="18"/>
        <v>0</v>
      </c>
      <c r="H188" s="421"/>
      <c r="I188" s="421"/>
      <c r="J188" s="421"/>
      <c r="K188" s="190"/>
      <c r="L188" s="191"/>
      <c r="M188" s="191"/>
      <c r="N188" s="191"/>
      <c r="O188" s="192"/>
      <c r="P188" s="190"/>
      <c r="Q188" s="136"/>
    </row>
    <row r="189" spans="1:17" x14ac:dyDescent="0.25">
      <c r="A189" s="40" t="s">
        <v>97</v>
      </c>
      <c r="B189" s="27">
        <v>2023</v>
      </c>
      <c r="C189" s="27" t="s">
        <v>133</v>
      </c>
      <c r="D189" s="29" t="s">
        <v>101</v>
      </c>
      <c r="E189" s="27" t="s">
        <v>92</v>
      </c>
      <c r="F189" s="30" t="s">
        <v>146</v>
      </c>
      <c r="G189" s="164">
        <f t="shared" si="18"/>
        <v>0</v>
      </c>
      <c r="H189" s="421"/>
      <c r="I189" s="421"/>
      <c r="J189" s="421"/>
      <c r="K189" s="190"/>
      <c r="L189" s="191"/>
      <c r="M189" s="191"/>
      <c r="N189" s="191"/>
      <c r="O189" s="192"/>
      <c r="P189" s="190"/>
      <c r="Q189" s="136"/>
    </row>
    <row r="190" spans="1:17" x14ac:dyDescent="0.25">
      <c r="A190" s="40" t="s">
        <v>97</v>
      </c>
      <c r="B190" s="27">
        <v>2023</v>
      </c>
      <c r="C190" s="27" t="s">
        <v>134</v>
      </c>
      <c r="D190" s="29" t="s">
        <v>101</v>
      </c>
      <c r="E190" s="27" t="s">
        <v>92</v>
      </c>
      <c r="F190" s="30" t="s">
        <v>146</v>
      </c>
      <c r="G190" s="164">
        <f t="shared" si="18"/>
        <v>0</v>
      </c>
      <c r="H190" s="421"/>
      <c r="I190" s="421"/>
      <c r="J190" s="421"/>
      <c r="K190" s="190"/>
      <c r="L190" s="191"/>
      <c r="M190" s="191"/>
      <c r="N190" s="191"/>
      <c r="O190" s="192"/>
      <c r="P190" s="190"/>
      <c r="Q190" s="136"/>
    </row>
    <row r="191" spans="1:17" x14ac:dyDescent="0.25">
      <c r="A191" s="40" t="s">
        <v>97</v>
      </c>
      <c r="B191" s="27">
        <v>2023</v>
      </c>
      <c r="C191" s="27" t="s">
        <v>135</v>
      </c>
      <c r="D191" s="29" t="s">
        <v>101</v>
      </c>
      <c r="E191" s="27" t="s">
        <v>92</v>
      </c>
      <c r="F191" s="30" t="s">
        <v>146</v>
      </c>
      <c r="G191" s="164">
        <f t="shared" si="18"/>
        <v>0</v>
      </c>
      <c r="H191" s="421"/>
      <c r="I191" s="421"/>
      <c r="J191" s="421"/>
      <c r="K191" s="190"/>
      <c r="L191" s="191"/>
      <c r="M191" s="191"/>
      <c r="N191" s="191"/>
      <c r="O191" s="192"/>
      <c r="P191" s="190"/>
      <c r="Q191" s="136"/>
    </row>
    <row r="192" spans="1:17" x14ac:dyDescent="0.25">
      <c r="A192" s="40" t="s">
        <v>97</v>
      </c>
      <c r="B192" s="27">
        <v>2023</v>
      </c>
      <c r="C192" s="27" t="s">
        <v>136</v>
      </c>
      <c r="D192" s="29" t="s">
        <v>101</v>
      </c>
      <c r="E192" s="27" t="s">
        <v>92</v>
      </c>
      <c r="F192" s="30" t="s">
        <v>146</v>
      </c>
      <c r="G192" s="164">
        <f t="shared" si="18"/>
        <v>0</v>
      </c>
      <c r="H192" s="421"/>
      <c r="I192" s="421"/>
      <c r="J192" s="421"/>
      <c r="K192" s="190"/>
      <c r="L192" s="191"/>
      <c r="M192" s="191"/>
      <c r="N192" s="191"/>
      <c r="O192" s="192"/>
      <c r="P192" s="190"/>
      <c r="Q192" s="136"/>
    </row>
    <row r="193" spans="1:17" x14ac:dyDescent="0.25">
      <c r="A193" s="40" t="s">
        <v>97</v>
      </c>
      <c r="B193" s="27">
        <v>2023</v>
      </c>
      <c r="C193" s="27" t="s">
        <v>137</v>
      </c>
      <c r="D193" s="29" t="s">
        <v>101</v>
      </c>
      <c r="E193" s="27" t="s">
        <v>92</v>
      </c>
      <c r="F193" s="30" t="s">
        <v>146</v>
      </c>
      <c r="G193" s="164">
        <f t="shared" si="18"/>
        <v>0</v>
      </c>
      <c r="H193" s="421"/>
      <c r="I193" s="421"/>
      <c r="J193" s="421"/>
      <c r="K193" s="190"/>
      <c r="L193" s="191"/>
      <c r="M193" s="191"/>
      <c r="N193" s="191"/>
      <c r="O193" s="192"/>
      <c r="P193" s="190"/>
      <c r="Q193" s="136"/>
    </row>
    <row r="194" spans="1:17" x14ac:dyDescent="0.25">
      <c r="A194" s="40" t="s">
        <v>97</v>
      </c>
      <c r="B194" s="27">
        <v>2023</v>
      </c>
      <c r="C194" s="27" t="s">
        <v>138</v>
      </c>
      <c r="D194" s="29" t="s">
        <v>101</v>
      </c>
      <c r="E194" s="27" t="s">
        <v>92</v>
      </c>
      <c r="F194" s="30" t="s">
        <v>146</v>
      </c>
      <c r="G194" s="164">
        <f t="shared" si="18"/>
        <v>0</v>
      </c>
      <c r="H194" s="421"/>
      <c r="I194" s="421"/>
      <c r="J194" s="421"/>
      <c r="K194" s="190"/>
      <c r="L194" s="191"/>
      <c r="M194" s="191"/>
      <c r="N194" s="191"/>
      <c r="O194" s="192"/>
      <c r="P194" s="190"/>
      <c r="Q194" s="136"/>
    </row>
    <row r="195" spans="1:17" x14ac:dyDescent="0.25">
      <c r="A195" s="40" t="s">
        <v>97</v>
      </c>
      <c r="B195" s="27">
        <v>2023</v>
      </c>
      <c r="C195" s="27" t="s">
        <v>139</v>
      </c>
      <c r="D195" s="29" t="s">
        <v>101</v>
      </c>
      <c r="E195" s="27" t="s">
        <v>92</v>
      </c>
      <c r="F195" s="30" t="s">
        <v>146</v>
      </c>
      <c r="G195" s="164">
        <f t="shared" si="18"/>
        <v>0</v>
      </c>
      <c r="H195" s="421"/>
      <c r="I195" s="421"/>
      <c r="J195" s="421"/>
      <c r="K195" s="190"/>
      <c r="L195" s="191"/>
      <c r="M195" s="191"/>
      <c r="N195" s="191"/>
      <c r="O195" s="192"/>
      <c r="P195" s="190"/>
      <c r="Q195" s="136"/>
    </row>
    <row r="196" spans="1:17" x14ac:dyDescent="0.25">
      <c r="A196" s="40" t="s">
        <v>97</v>
      </c>
      <c r="B196" s="27">
        <v>2023</v>
      </c>
      <c r="C196" s="27" t="s">
        <v>140</v>
      </c>
      <c r="D196" s="29" t="s">
        <v>101</v>
      </c>
      <c r="E196" s="27" t="s">
        <v>92</v>
      </c>
      <c r="F196" s="30" t="s">
        <v>146</v>
      </c>
      <c r="G196" s="164">
        <f t="shared" si="18"/>
        <v>0</v>
      </c>
      <c r="H196" s="421"/>
      <c r="I196" s="421"/>
      <c r="J196" s="421"/>
      <c r="K196" s="190"/>
      <c r="L196" s="191"/>
      <c r="M196" s="191"/>
      <c r="N196" s="191"/>
      <c r="O196" s="192"/>
      <c r="P196" s="190"/>
      <c r="Q196" s="136"/>
    </row>
    <row r="197" spans="1:17" x14ac:dyDescent="0.25">
      <c r="A197" s="40" t="s">
        <v>97</v>
      </c>
      <c r="B197" s="27">
        <v>2023</v>
      </c>
      <c r="C197" s="27" t="s">
        <v>141</v>
      </c>
      <c r="D197" s="29" t="s">
        <v>101</v>
      </c>
      <c r="E197" s="27" t="s">
        <v>92</v>
      </c>
      <c r="F197" s="30" t="s">
        <v>146</v>
      </c>
      <c r="G197" s="164">
        <f t="shared" si="18"/>
        <v>0</v>
      </c>
      <c r="H197" s="421"/>
      <c r="I197" s="421"/>
      <c r="J197" s="421"/>
      <c r="K197" s="190"/>
      <c r="L197" s="191"/>
      <c r="M197" s="191"/>
      <c r="N197" s="191"/>
      <c r="O197" s="192"/>
      <c r="P197" s="190"/>
      <c r="Q197" s="136"/>
    </row>
    <row r="198" spans="1:17" x14ac:dyDescent="0.25">
      <c r="A198" s="40" t="s">
        <v>97</v>
      </c>
      <c r="B198" s="27">
        <v>2023</v>
      </c>
      <c r="C198" s="27" t="s">
        <v>142</v>
      </c>
      <c r="D198" s="29" t="s">
        <v>101</v>
      </c>
      <c r="E198" s="27" t="s">
        <v>92</v>
      </c>
      <c r="F198" s="30" t="s">
        <v>146</v>
      </c>
      <c r="G198" s="164">
        <f t="shared" si="18"/>
        <v>0</v>
      </c>
      <c r="H198" s="421"/>
      <c r="I198" s="421"/>
      <c r="J198" s="421"/>
      <c r="K198" s="190"/>
      <c r="L198" s="191"/>
      <c r="M198" s="191"/>
      <c r="N198" s="191"/>
      <c r="O198" s="192"/>
      <c r="P198" s="190"/>
      <c r="Q198" s="136"/>
    </row>
    <row r="199" spans="1:17" x14ac:dyDescent="0.25">
      <c r="A199" s="40" t="s">
        <v>97</v>
      </c>
      <c r="B199" s="27">
        <v>2023</v>
      </c>
      <c r="C199" s="27" t="s">
        <v>143</v>
      </c>
      <c r="D199" s="29" t="s">
        <v>101</v>
      </c>
      <c r="E199" s="27" t="s">
        <v>92</v>
      </c>
      <c r="F199" s="30" t="s">
        <v>146</v>
      </c>
      <c r="G199" s="164">
        <f t="shared" si="18"/>
        <v>0</v>
      </c>
      <c r="H199" s="421"/>
      <c r="I199" s="421"/>
      <c r="J199" s="421"/>
      <c r="K199" s="190"/>
      <c r="L199" s="191"/>
      <c r="M199" s="191"/>
      <c r="N199" s="191"/>
      <c r="O199" s="192"/>
      <c r="P199" s="190"/>
      <c r="Q199" s="136"/>
    </row>
    <row r="200" spans="1:17" x14ac:dyDescent="0.25">
      <c r="A200" s="40" t="s">
        <v>97</v>
      </c>
      <c r="B200" s="27">
        <v>2023</v>
      </c>
      <c r="C200" s="27" t="s">
        <v>144</v>
      </c>
      <c r="D200" s="29" t="s">
        <v>101</v>
      </c>
      <c r="E200" s="27" t="s">
        <v>92</v>
      </c>
      <c r="F200" s="30" t="s">
        <v>146</v>
      </c>
      <c r="G200" s="164">
        <f t="shared" ref="G200:G263" si="19">SUM(H200:P200)</f>
        <v>0</v>
      </c>
      <c r="H200" s="421"/>
      <c r="I200" s="421"/>
      <c r="J200" s="421"/>
      <c r="K200" s="190"/>
      <c r="L200" s="191"/>
      <c r="M200" s="191"/>
      <c r="N200" s="191"/>
      <c r="O200" s="192"/>
      <c r="P200" s="190"/>
      <c r="Q200" s="136"/>
    </row>
    <row r="201" spans="1:17" x14ac:dyDescent="0.25">
      <c r="A201" s="40" t="s">
        <v>97</v>
      </c>
      <c r="B201" s="27">
        <v>2023</v>
      </c>
      <c r="C201" s="27" t="s">
        <v>145</v>
      </c>
      <c r="D201" s="29" t="s">
        <v>101</v>
      </c>
      <c r="E201" s="27" t="s">
        <v>92</v>
      </c>
      <c r="F201" s="30" t="s">
        <v>146</v>
      </c>
      <c r="G201" s="164">
        <f t="shared" si="19"/>
        <v>0</v>
      </c>
      <c r="H201" s="421"/>
      <c r="I201" s="421"/>
      <c r="J201" s="421"/>
      <c r="K201" s="190"/>
      <c r="L201" s="191"/>
      <c r="M201" s="191"/>
      <c r="N201" s="191"/>
      <c r="O201" s="192"/>
      <c r="P201" s="190"/>
      <c r="Q201" s="136"/>
    </row>
    <row r="202" spans="1:17" x14ac:dyDescent="0.25">
      <c r="A202" s="40" t="s">
        <v>97</v>
      </c>
      <c r="B202" s="27">
        <v>2023</v>
      </c>
      <c r="C202" s="27" t="s">
        <v>103</v>
      </c>
      <c r="D202" s="29" t="s">
        <v>101</v>
      </c>
      <c r="E202" s="27" t="s">
        <v>92</v>
      </c>
      <c r="F202" s="30" t="s">
        <v>146</v>
      </c>
      <c r="G202" s="164">
        <f t="shared" si="19"/>
        <v>0</v>
      </c>
      <c r="H202" s="421"/>
      <c r="I202" s="421"/>
      <c r="J202" s="421"/>
      <c r="K202" s="190"/>
      <c r="L202" s="191"/>
      <c r="M202" s="191"/>
      <c r="N202" s="191"/>
      <c r="O202" s="192"/>
      <c r="P202" s="190"/>
      <c r="Q202" s="136"/>
    </row>
    <row r="203" spans="1:17" x14ac:dyDescent="0.25">
      <c r="A203" s="65" t="s">
        <v>97</v>
      </c>
      <c r="B203" s="66">
        <v>2021</v>
      </c>
      <c r="C203" s="66" t="s">
        <v>128</v>
      </c>
      <c r="D203" s="98" t="s">
        <v>102</v>
      </c>
      <c r="E203" s="66" t="s">
        <v>92</v>
      </c>
      <c r="F203" s="99" t="s">
        <v>146</v>
      </c>
      <c r="G203" s="161">
        <f t="shared" si="19"/>
        <v>0</v>
      </c>
      <c r="H203" s="420"/>
      <c r="I203" s="420"/>
      <c r="J203" s="420"/>
      <c r="K203" s="187"/>
      <c r="L203" s="188"/>
      <c r="M203" s="188"/>
      <c r="N203" s="188"/>
      <c r="O203" s="189"/>
      <c r="P203" s="187"/>
      <c r="Q203" s="136"/>
    </row>
    <row r="204" spans="1:17" x14ac:dyDescent="0.25">
      <c r="A204" s="40" t="s">
        <v>97</v>
      </c>
      <c r="B204" s="27">
        <v>2021</v>
      </c>
      <c r="C204" s="27" t="s">
        <v>129</v>
      </c>
      <c r="D204" s="29" t="s">
        <v>102</v>
      </c>
      <c r="E204" s="27" t="s">
        <v>92</v>
      </c>
      <c r="F204" s="30" t="s">
        <v>146</v>
      </c>
      <c r="G204" s="164">
        <f t="shared" si="19"/>
        <v>0</v>
      </c>
      <c r="H204" s="421"/>
      <c r="I204" s="421"/>
      <c r="J204" s="421"/>
      <c r="K204" s="190"/>
      <c r="L204" s="191"/>
      <c r="M204" s="191"/>
      <c r="N204" s="191"/>
      <c r="O204" s="192"/>
      <c r="P204" s="190"/>
      <c r="Q204" s="136"/>
    </row>
    <row r="205" spans="1:17" x14ac:dyDescent="0.25">
      <c r="A205" s="40" t="s">
        <v>97</v>
      </c>
      <c r="B205" s="27">
        <v>2021</v>
      </c>
      <c r="C205" s="27" t="s">
        <v>130</v>
      </c>
      <c r="D205" s="29" t="s">
        <v>102</v>
      </c>
      <c r="E205" s="27" t="s">
        <v>92</v>
      </c>
      <c r="F205" s="30" t="s">
        <v>146</v>
      </c>
      <c r="G205" s="164">
        <f t="shared" si="19"/>
        <v>0</v>
      </c>
      <c r="H205" s="421"/>
      <c r="I205" s="421"/>
      <c r="J205" s="421"/>
      <c r="K205" s="190"/>
      <c r="L205" s="191"/>
      <c r="M205" s="191"/>
      <c r="N205" s="191"/>
      <c r="O205" s="192"/>
      <c r="P205" s="190"/>
      <c r="Q205" s="136"/>
    </row>
    <row r="206" spans="1:17" x14ac:dyDescent="0.25">
      <c r="A206" s="40" t="s">
        <v>97</v>
      </c>
      <c r="B206" s="27">
        <v>2021</v>
      </c>
      <c r="C206" s="27" t="s">
        <v>131</v>
      </c>
      <c r="D206" s="29" t="s">
        <v>102</v>
      </c>
      <c r="E206" s="27" t="s">
        <v>92</v>
      </c>
      <c r="F206" s="30" t="s">
        <v>146</v>
      </c>
      <c r="G206" s="164">
        <f t="shared" si="19"/>
        <v>0</v>
      </c>
      <c r="H206" s="421"/>
      <c r="I206" s="421"/>
      <c r="J206" s="421"/>
      <c r="K206" s="190"/>
      <c r="L206" s="191"/>
      <c r="M206" s="191"/>
      <c r="N206" s="191"/>
      <c r="O206" s="192"/>
      <c r="P206" s="190"/>
      <c r="Q206" s="136"/>
    </row>
    <row r="207" spans="1:17" x14ac:dyDescent="0.25">
      <c r="A207" s="40" t="s">
        <v>97</v>
      </c>
      <c r="B207" s="27">
        <v>2021</v>
      </c>
      <c r="C207" s="27" t="s">
        <v>132</v>
      </c>
      <c r="D207" s="29" t="s">
        <v>102</v>
      </c>
      <c r="E207" s="27" t="s">
        <v>92</v>
      </c>
      <c r="F207" s="30" t="s">
        <v>146</v>
      </c>
      <c r="G207" s="164">
        <f t="shared" si="19"/>
        <v>0</v>
      </c>
      <c r="H207" s="421"/>
      <c r="I207" s="421"/>
      <c r="J207" s="421"/>
      <c r="K207" s="190"/>
      <c r="L207" s="191"/>
      <c r="M207" s="191"/>
      <c r="N207" s="191"/>
      <c r="O207" s="192"/>
      <c r="P207" s="190"/>
      <c r="Q207" s="136"/>
    </row>
    <row r="208" spans="1:17" x14ac:dyDescent="0.25">
      <c r="A208" s="40" t="s">
        <v>97</v>
      </c>
      <c r="B208" s="27">
        <v>2021</v>
      </c>
      <c r="C208" s="27" t="s">
        <v>133</v>
      </c>
      <c r="D208" s="29" t="s">
        <v>102</v>
      </c>
      <c r="E208" s="27" t="s">
        <v>92</v>
      </c>
      <c r="F208" s="30" t="s">
        <v>146</v>
      </c>
      <c r="G208" s="164">
        <f t="shared" si="19"/>
        <v>0</v>
      </c>
      <c r="H208" s="421"/>
      <c r="I208" s="421"/>
      <c r="J208" s="421"/>
      <c r="K208" s="190"/>
      <c r="L208" s="191"/>
      <c r="M208" s="191"/>
      <c r="N208" s="191"/>
      <c r="O208" s="192"/>
      <c r="P208" s="190"/>
      <c r="Q208" s="136"/>
    </row>
    <row r="209" spans="1:17" x14ac:dyDescent="0.25">
      <c r="A209" s="40" t="s">
        <v>97</v>
      </c>
      <c r="B209" s="27">
        <v>2021</v>
      </c>
      <c r="C209" s="27" t="s">
        <v>134</v>
      </c>
      <c r="D209" s="29" t="s">
        <v>102</v>
      </c>
      <c r="E209" s="27" t="s">
        <v>92</v>
      </c>
      <c r="F209" s="30" t="s">
        <v>146</v>
      </c>
      <c r="G209" s="164">
        <f t="shared" si="19"/>
        <v>0</v>
      </c>
      <c r="H209" s="421"/>
      <c r="I209" s="421"/>
      <c r="J209" s="421"/>
      <c r="K209" s="190"/>
      <c r="L209" s="191"/>
      <c r="M209" s="191"/>
      <c r="N209" s="191"/>
      <c r="O209" s="192"/>
      <c r="P209" s="190"/>
      <c r="Q209" s="136"/>
    </row>
    <row r="210" spans="1:17" x14ac:dyDescent="0.25">
      <c r="A210" s="40" t="s">
        <v>97</v>
      </c>
      <c r="B210" s="27">
        <v>2021</v>
      </c>
      <c r="C210" s="27" t="s">
        <v>135</v>
      </c>
      <c r="D210" s="29" t="s">
        <v>102</v>
      </c>
      <c r="E210" s="27" t="s">
        <v>92</v>
      </c>
      <c r="F210" s="30" t="s">
        <v>146</v>
      </c>
      <c r="G210" s="164">
        <f t="shared" si="19"/>
        <v>0</v>
      </c>
      <c r="H210" s="421"/>
      <c r="I210" s="421"/>
      <c r="J210" s="421"/>
      <c r="K210" s="190"/>
      <c r="L210" s="191"/>
      <c r="M210" s="191"/>
      <c r="N210" s="191"/>
      <c r="O210" s="192"/>
      <c r="P210" s="190"/>
      <c r="Q210" s="136"/>
    </row>
    <row r="211" spans="1:17" x14ac:dyDescent="0.25">
      <c r="A211" s="40" t="s">
        <v>97</v>
      </c>
      <c r="B211" s="27">
        <v>2021</v>
      </c>
      <c r="C211" s="27" t="s">
        <v>136</v>
      </c>
      <c r="D211" s="29" t="s">
        <v>102</v>
      </c>
      <c r="E211" s="27" t="s">
        <v>92</v>
      </c>
      <c r="F211" s="30" t="s">
        <v>146</v>
      </c>
      <c r="G211" s="164">
        <f t="shared" si="19"/>
        <v>0</v>
      </c>
      <c r="H211" s="421"/>
      <c r="I211" s="421"/>
      <c r="J211" s="421"/>
      <c r="K211" s="190"/>
      <c r="L211" s="191"/>
      <c r="M211" s="191"/>
      <c r="N211" s="191"/>
      <c r="O211" s="192"/>
      <c r="P211" s="190"/>
      <c r="Q211" s="136"/>
    </row>
    <row r="212" spans="1:17" x14ac:dyDescent="0.25">
      <c r="A212" s="40" t="s">
        <v>97</v>
      </c>
      <c r="B212" s="27">
        <v>2021</v>
      </c>
      <c r="C212" s="27" t="s">
        <v>137</v>
      </c>
      <c r="D212" s="29" t="s">
        <v>102</v>
      </c>
      <c r="E212" s="27" t="s">
        <v>92</v>
      </c>
      <c r="F212" s="30" t="s">
        <v>146</v>
      </c>
      <c r="G212" s="164">
        <f t="shared" si="19"/>
        <v>0</v>
      </c>
      <c r="H212" s="421"/>
      <c r="I212" s="421"/>
      <c r="J212" s="421"/>
      <c r="K212" s="190"/>
      <c r="L212" s="191"/>
      <c r="M212" s="191"/>
      <c r="N212" s="191"/>
      <c r="O212" s="192"/>
      <c r="P212" s="190"/>
      <c r="Q212" s="136"/>
    </row>
    <row r="213" spans="1:17" x14ac:dyDescent="0.25">
      <c r="A213" s="40" t="s">
        <v>97</v>
      </c>
      <c r="B213" s="27">
        <v>2021</v>
      </c>
      <c r="C213" s="27" t="s">
        <v>138</v>
      </c>
      <c r="D213" s="29" t="s">
        <v>102</v>
      </c>
      <c r="E213" s="27" t="s">
        <v>92</v>
      </c>
      <c r="F213" s="30" t="s">
        <v>146</v>
      </c>
      <c r="G213" s="164">
        <f t="shared" si="19"/>
        <v>0</v>
      </c>
      <c r="H213" s="421"/>
      <c r="I213" s="421"/>
      <c r="J213" s="421"/>
      <c r="K213" s="190"/>
      <c r="L213" s="191"/>
      <c r="M213" s="191"/>
      <c r="N213" s="191"/>
      <c r="O213" s="192"/>
      <c r="P213" s="190"/>
      <c r="Q213" s="136"/>
    </row>
    <row r="214" spans="1:17" x14ac:dyDescent="0.25">
      <c r="A214" s="40" t="s">
        <v>97</v>
      </c>
      <c r="B214" s="27">
        <v>2021</v>
      </c>
      <c r="C214" s="27" t="s">
        <v>139</v>
      </c>
      <c r="D214" s="29" t="s">
        <v>102</v>
      </c>
      <c r="E214" s="27" t="s">
        <v>92</v>
      </c>
      <c r="F214" s="30" t="s">
        <v>146</v>
      </c>
      <c r="G214" s="164">
        <f t="shared" si="19"/>
        <v>0</v>
      </c>
      <c r="H214" s="421"/>
      <c r="I214" s="421"/>
      <c r="J214" s="421"/>
      <c r="K214" s="190"/>
      <c r="L214" s="191"/>
      <c r="M214" s="191"/>
      <c r="N214" s="191"/>
      <c r="O214" s="192"/>
      <c r="P214" s="190"/>
      <c r="Q214" s="136"/>
    </row>
    <row r="215" spans="1:17" x14ac:dyDescent="0.25">
      <c r="A215" s="40" t="s">
        <v>97</v>
      </c>
      <c r="B215" s="27">
        <v>2021</v>
      </c>
      <c r="C215" s="27" t="s">
        <v>140</v>
      </c>
      <c r="D215" s="29" t="s">
        <v>102</v>
      </c>
      <c r="E215" s="27" t="s">
        <v>92</v>
      </c>
      <c r="F215" s="30" t="s">
        <v>146</v>
      </c>
      <c r="G215" s="164">
        <f t="shared" si="19"/>
        <v>0</v>
      </c>
      <c r="H215" s="421"/>
      <c r="I215" s="421"/>
      <c r="J215" s="421"/>
      <c r="K215" s="190"/>
      <c r="L215" s="191"/>
      <c r="M215" s="191"/>
      <c r="N215" s="191"/>
      <c r="O215" s="192"/>
      <c r="P215" s="190"/>
      <c r="Q215" s="136"/>
    </row>
    <row r="216" spans="1:17" x14ac:dyDescent="0.25">
      <c r="A216" s="40" t="s">
        <v>97</v>
      </c>
      <c r="B216" s="27">
        <v>2021</v>
      </c>
      <c r="C216" s="27" t="s">
        <v>141</v>
      </c>
      <c r="D216" s="29" t="s">
        <v>102</v>
      </c>
      <c r="E216" s="27" t="s">
        <v>92</v>
      </c>
      <c r="F216" s="30" t="s">
        <v>146</v>
      </c>
      <c r="G216" s="164">
        <f t="shared" si="19"/>
        <v>0</v>
      </c>
      <c r="H216" s="421"/>
      <c r="I216" s="421"/>
      <c r="J216" s="421"/>
      <c r="K216" s="190"/>
      <c r="L216" s="191"/>
      <c r="M216" s="191"/>
      <c r="N216" s="191"/>
      <c r="O216" s="192"/>
      <c r="P216" s="190"/>
      <c r="Q216" s="136"/>
    </row>
    <row r="217" spans="1:17" x14ac:dyDescent="0.25">
      <c r="A217" s="40" t="s">
        <v>97</v>
      </c>
      <c r="B217" s="27">
        <v>2021</v>
      </c>
      <c r="C217" s="27" t="s">
        <v>142</v>
      </c>
      <c r="D217" s="29" t="s">
        <v>102</v>
      </c>
      <c r="E217" s="27" t="s">
        <v>92</v>
      </c>
      <c r="F217" s="30" t="s">
        <v>146</v>
      </c>
      <c r="G217" s="164">
        <f t="shared" si="19"/>
        <v>0</v>
      </c>
      <c r="H217" s="421"/>
      <c r="I217" s="421"/>
      <c r="J217" s="421"/>
      <c r="K217" s="190"/>
      <c r="L217" s="191"/>
      <c r="M217" s="191"/>
      <c r="N217" s="191"/>
      <c r="O217" s="192"/>
      <c r="P217" s="190"/>
      <c r="Q217" s="136"/>
    </row>
    <row r="218" spans="1:17" x14ac:dyDescent="0.25">
      <c r="A218" s="40" t="s">
        <v>97</v>
      </c>
      <c r="B218" s="27">
        <v>2021</v>
      </c>
      <c r="C218" s="27" t="s">
        <v>143</v>
      </c>
      <c r="D218" s="29" t="s">
        <v>102</v>
      </c>
      <c r="E218" s="27" t="s">
        <v>92</v>
      </c>
      <c r="F218" s="30" t="s">
        <v>146</v>
      </c>
      <c r="G218" s="164">
        <f t="shared" si="19"/>
        <v>0</v>
      </c>
      <c r="H218" s="421"/>
      <c r="I218" s="421"/>
      <c r="J218" s="421"/>
      <c r="K218" s="190"/>
      <c r="L218" s="191"/>
      <c r="M218" s="191"/>
      <c r="N218" s="191"/>
      <c r="O218" s="192"/>
      <c r="P218" s="190"/>
      <c r="Q218" s="136"/>
    </row>
    <row r="219" spans="1:17" x14ac:dyDescent="0.25">
      <c r="A219" s="40" t="s">
        <v>97</v>
      </c>
      <c r="B219" s="27">
        <v>2021</v>
      </c>
      <c r="C219" s="27" t="s">
        <v>144</v>
      </c>
      <c r="D219" s="29" t="s">
        <v>102</v>
      </c>
      <c r="E219" s="27" t="s">
        <v>92</v>
      </c>
      <c r="F219" s="30" t="s">
        <v>146</v>
      </c>
      <c r="G219" s="164">
        <f t="shared" si="19"/>
        <v>0</v>
      </c>
      <c r="H219" s="421"/>
      <c r="I219" s="421"/>
      <c r="J219" s="421"/>
      <c r="K219" s="190"/>
      <c r="L219" s="191"/>
      <c r="M219" s="191"/>
      <c r="N219" s="191"/>
      <c r="O219" s="192"/>
      <c r="P219" s="190"/>
      <c r="Q219" s="136"/>
    </row>
    <row r="220" spans="1:17" x14ac:dyDescent="0.25">
      <c r="A220" s="40" t="s">
        <v>97</v>
      </c>
      <c r="B220" s="27">
        <v>2021</v>
      </c>
      <c r="C220" s="27" t="s">
        <v>145</v>
      </c>
      <c r="D220" s="29" t="s">
        <v>102</v>
      </c>
      <c r="E220" s="27" t="s">
        <v>92</v>
      </c>
      <c r="F220" s="30" t="s">
        <v>146</v>
      </c>
      <c r="G220" s="164">
        <f t="shared" si="19"/>
        <v>0</v>
      </c>
      <c r="H220" s="421"/>
      <c r="I220" s="421"/>
      <c r="J220" s="421"/>
      <c r="K220" s="190"/>
      <c r="L220" s="191"/>
      <c r="M220" s="191"/>
      <c r="N220" s="191"/>
      <c r="O220" s="192"/>
      <c r="P220" s="190"/>
      <c r="Q220" s="136"/>
    </row>
    <row r="221" spans="1:17" x14ac:dyDescent="0.25">
      <c r="A221" s="40" t="s">
        <v>97</v>
      </c>
      <c r="B221" s="27">
        <v>2021</v>
      </c>
      <c r="C221" s="27" t="s">
        <v>103</v>
      </c>
      <c r="D221" s="29" t="s">
        <v>102</v>
      </c>
      <c r="E221" s="27" t="s">
        <v>92</v>
      </c>
      <c r="F221" s="30" t="s">
        <v>146</v>
      </c>
      <c r="G221" s="164">
        <f t="shared" si="19"/>
        <v>0</v>
      </c>
      <c r="H221" s="421"/>
      <c r="I221" s="421"/>
      <c r="J221" s="421"/>
      <c r="K221" s="190"/>
      <c r="L221" s="191"/>
      <c r="M221" s="191"/>
      <c r="N221" s="191"/>
      <c r="O221" s="192"/>
      <c r="P221" s="190"/>
      <c r="Q221" s="136"/>
    </row>
    <row r="222" spans="1:17" x14ac:dyDescent="0.25">
      <c r="A222" s="65" t="s">
        <v>97</v>
      </c>
      <c r="B222" s="66">
        <v>2022</v>
      </c>
      <c r="C222" s="66" t="s">
        <v>128</v>
      </c>
      <c r="D222" s="98" t="s">
        <v>102</v>
      </c>
      <c r="E222" s="66" t="s">
        <v>92</v>
      </c>
      <c r="F222" s="99" t="s">
        <v>146</v>
      </c>
      <c r="G222" s="161">
        <f t="shared" si="19"/>
        <v>0</v>
      </c>
      <c r="H222" s="420"/>
      <c r="I222" s="420"/>
      <c r="J222" s="420"/>
      <c r="K222" s="187"/>
      <c r="L222" s="188"/>
      <c r="M222" s="188"/>
      <c r="N222" s="188"/>
      <c r="O222" s="189"/>
      <c r="P222" s="187"/>
      <c r="Q222" s="136"/>
    </row>
    <row r="223" spans="1:17" x14ac:dyDescent="0.25">
      <c r="A223" s="40" t="s">
        <v>97</v>
      </c>
      <c r="B223" s="27">
        <v>2022</v>
      </c>
      <c r="C223" s="27" t="s">
        <v>129</v>
      </c>
      <c r="D223" s="29" t="s">
        <v>102</v>
      </c>
      <c r="E223" s="27" t="s">
        <v>92</v>
      </c>
      <c r="F223" s="30" t="s">
        <v>146</v>
      </c>
      <c r="G223" s="164">
        <f t="shared" si="19"/>
        <v>0</v>
      </c>
      <c r="H223" s="421"/>
      <c r="I223" s="421"/>
      <c r="J223" s="421"/>
      <c r="K223" s="190"/>
      <c r="L223" s="191"/>
      <c r="M223" s="191"/>
      <c r="N223" s="191"/>
      <c r="O223" s="192"/>
      <c r="P223" s="190"/>
      <c r="Q223" s="136"/>
    </row>
    <row r="224" spans="1:17" x14ac:dyDescent="0.25">
      <c r="A224" s="40" t="s">
        <v>97</v>
      </c>
      <c r="B224" s="27">
        <v>2022</v>
      </c>
      <c r="C224" s="27" t="s">
        <v>130</v>
      </c>
      <c r="D224" s="29" t="s">
        <v>102</v>
      </c>
      <c r="E224" s="27" t="s">
        <v>92</v>
      </c>
      <c r="F224" s="30" t="s">
        <v>146</v>
      </c>
      <c r="G224" s="164">
        <f t="shared" si="19"/>
        <v>0</v>
      </c>
      <c r="H224" s="421"/>
      <c r="I224" s="421"/>
      <c r="J224" s="421"/>
      <c r="K224" s="190"/>
      <c r="L224" s="191"/>
      <c r="M224" s="191"/>
      <c r="N224" s="191"/>
      <c r="O224" s="192"/>
      <c r="P224" s="190"/>
      <c r="Q224" s="136"/>
    </row>
    <row r="225" spans="1:17" x14ac:dyDescent="0.25">
      <c r="A225" s="40" t="s">
        <v>97</v>
      </c>
      <c r="B225" s="27">
        <v>2022</v>
      </c>
      <c r="C225" s="27" t="s">
        <v>131</v>
      </c>
      <c r="D225" s="29" t="s">
        <v>102</v>
      </c>
      <c r="E225" s="27" t="s">
        <v>92</v>
      </c>
      <c r="F225" s="30" t="s">
        <v>146</v>
      </c>
      <c r="G225" s="164">
        <f t="shared" si="19"/>
        <v>0</v>
      </c>
      <c r="H225" s="421"/>
      <c r="I225" s="421"/>
      <c r="J225" s="421"/>
      <c r="K225" s="190"/>
      <c r="L225" s="191"/>
      <c r="M225" s="191"/>
      <c r="N225" s="191"/>
      <c r="O225" s="192"/>
      <c r="P225" s="190"/>
      <c r="Q225" s="136"/>
    </row>
    <row r="226" spans="1:17" x14ac:dyDescent="0.25">
      <c r="A226" s="40" t="s">
        <v>97</v>
      </c>
      <c r="B226" s="27">
        <v>2022</v>
      </c>
      <c r="C226" s="27" t="s">
        <v>132</v>
      </c>
      <c r="D226" s="29" t="s">
        <v>102</v>
      </c>
      <c r="E226" s="27" t="s">
        <v>92</v>
      </c>
      <c r="F226" s="30" t="s">
        <v>146</v>
      </c>
      <c r="G226" s="164">
        <f t="shared" si="19"/>
        <v>0</v>
      </c>
      <c r="H226" s="421"/>
      <c r="I226" s="421"/>
      <c r="J226" s="421"/>
      <c r="K226" s="190"/>
      <c r="L226" s="191"/>
      <c r="M226" s="191"/>
      <c r="N226" s="191"/>
      <c r="O226" s="192"/>
      <c r="P226" s="190"/>
      <c r="Q226" s="136"/>
    </row>
    <row r="227" spans="1:17" x14ac:dyDescent="0.25">
      <c r="A227" s="40" t="s">
        <v>97</v>
      </c>
      <c r="B227" s="27">
        <v>2022</v>
      </c>
      <c r="C227" s="27" t="s">
        <v>133</v>
      </c>
      <c r="D227" s="29" t="s">
        <v>102</v>
      </c>
      <c r="E227" s="27" t="s">
        <v>92</v>
      </c>
      <c r="F227" s="30" t="s">
        <v>146</v>
      </c>
      <c r="G227" s="164">
        <f t="shared" si="19"/>
        <v>0</v>
      </c>
      <c r="H227" s="421"/>
      <c r="I227" s="421"/>
      <c r="J227" s="421"/>
      <c r="K227" s="190"/>
      <c r="L227" s="191"/>
      <c r="M227" s="191"/>
      <c r="N227" s="191"/>
      <c r="O227" s="192"/>
      <c r="P227" s="190"/>
      <c r="Q227" s="136"/>
    </row>
    <row r="228" spans="1:17" x14ac:dyDescent="0.25">
      <c r="A228" s="40" t="s">
        <v>97</v>
      </c>
      <c r="B228" s="27">
        <v>2022</v>
      </c>
      <c r="C228" s="27" t="s">
        <v>134</v>
      </c>
      <c r="D228" s="29" t="s">
        <v>102</v>
      </c>
      <c r="E228" s="27" t="s">
        <v>92</v>
      </c>
      <c r="F228" s="30" t="s">
        <v>146</v>
      </c>
      <c r="G228" s="164">
        <f t="shared" si="19"/>
        <v>0</v>
      </c>
      <c r="H228" s="421"/>
      <c r="I228" s="421"/>
      <c r="J228" s="421"/>
      <c r="K228" s="190"/>
      <c r="L228" s="191"/>
      <c r="M228" s="191"/>
      <c r="N228" s="191"/>
      <c r="O228" s="192"/>
      <c r="P228" s="190"/>
      <c r="Q228" s="136"/>
    </row>
    <row r="229" spans="1:17" x14ac:dyDescent="0.25">
      <c r="A229" s="40" t="s">
        <v>97</v>
      </c>
      <c r="B229" s="27">
        <v>2022</v>
      </c>
      <c r="C229" s="27" t="s">
        <v>135</v>
      </c>
      <c r="D229" s="29" t="s">
        <v>102</v>
      </c>
      <c r="E229" s="27" t="s">
        <v>92</v>
      </c>
      <c r="F229" s="30" t="s">
        <v>146</v>
      </c>
      <c r="G229" s="164">
        <f t="shared" si="19"/>
        <v>0</v>
      </c>
      <c r="H229" s="421"/>
      <c r="I229" s="421"/>
      <c r="J229" s="421"/>
      <c r="K229" s="190"/>
      <c r="L229" s="191"/>
      <c r="M229" s="191"/>
      <c r="N229" s="191"/>
      <c r="O229" s="192"/>
      <c r="P229" s="190"/>
      <c r="Q229" s="136"/>
    </row>
    <row r="230" spans="1:17" x14ac:dyDescent="0.25">
      <c r="A230" s="40" t="s">
        <v>97</v>
      </c>
      <c r="B230" s="27">
        <v>2022</v>
      </c>
      <c r="C230" s="27" t="s">
        <v>136</v>
      </c>
      <c r="D230" s="29" t="s">
        <v>102</v>
      </c>
      <c r="E230" s="27" t="s">
        <v>92</v>
      </c>
      <c r="F230" s="30" t="s">
        <v>146</v>
      </c>
      <c r="G230" s="164">
        <f t="shared" si="19"/>
        <v>0</v>
      </c>
      <c r="H230" s="421"/>
      <c r="I230" s="421"/>
      <c r="J230" s="421"/>
      <c r="K230" s="190"/>
      <c r="L230" s="191"/>
      <c r="M230" s="191"/>
      <c r="N230" s="191"/>
      <c r="O230" s="192"/>
      <c r="P230" s="190"/>
      <c r="Q230" s="136"/>
    </row>
    <row r="231" spans="1:17" x14ac:dyDescent="0.25">
      <c r="A231" s="40" t="s">
        <v>97</v>
      </c>
      <c r="B231" s="27">
        <v>2022</v>
      </c>
      <c r="C231" s="27" t="s">
        <v>137</v>
      </c>
      <c r="D231" s="29" t="s">
        <v>102</v>
      </c>
      <c r="E231" s="27" t="s">
        <v>92</v>
      </c>
      <c r="F231" s="30" t="s">
        <v>146</v>
      </c>
      <c r="G231" s="164">
        <f t="shared" si="19"/>
        <v>0</v>
      </c>
      <c r="H231" s="421"/>
      <c r="I231" s="421"/>
      <c r="J231" s="421"/>
      <c r="K231" s="190"/>
      <c r="L231" s="191"/>
      <c r="M231" s="191"/>
      <c r="N231" s="191"/>
      <c r="O231" s="192"/>
      <c r="P231" s="190"/>
      <c r="Q231" s="136"/>
    </row>
    <row r="232" spans="1:17" x14ac:dyDescent="0.25">
      <c r="A232" s="40" t="s">
        <v>97</v>
      </c>
      <c r="B232" s="27">
        <v>2022</v>
      </c>
      <c r="C232" s="27" t="s">
        <v>138</v>
      </c>
      <c r="D232" s="29" t="s">
        <v>102</v>
      </c>
      <c r="E232" s="27" t="s">
        <v>92</v>
      </c>
      <c r="F232" s="30" t="s">
        <v>146</v>
      </c>
      <c r="G232" s="164">
        <f t="shared" si="19"/>
        <v>0</v>
      </c>
      <c r="H232" s="421"/>
      <c r="I232" s="421"/>
      <c r="J232" s="421"/>
      <c r="K232" s="190"/>
      <c r="L232" s="191"/>
      <c r="M232" s="191"/>
      <c r="N232" s="191"/>
      <c r="O232" s="192"/>
      <c r="P232" s="190"/>
      <c r="Q232" s="136"/>
    </row>
    <row r="233" spans="1:17" x14ac:dyDescent="0.25">
      <c r="A233" s="40" t="s">
        <v>97</v>
      </c>
      <c r="B233" s="27">
        <v>2022</v>
      </c>
      <c r="C233" s="27" t="s">
        <v>139</v>
      </c>
      <c r="D233" s="29" t="s">
        <v>102</v>
      </c>
      <c r="E233" s="27" t="s">
        <v>92</v>
      </c>
      <c r="F233" s="30" t="s">
        <v>146</v>
      </c>
      <c r="G233" s="164">
        <f t="shared" si="19"/>
        <v>0</v>
      </c>
      <c r="H233" s="421"/>
      <c r="I233" s="421"/>
      <c r="J233" s="421"/>
      <c r="K233" s="190"/>
      <c r="L233" s="191"/>
      <c r="M233" s="191"/>
      <c r="N233" s="191"/>
      <c r="O233" s="192"/>
      <c r="P233" s="190"/>
      <c r="Q233" s="136"/>
    </row>
    <row r="234" spans="1:17" x14ac:dyDescent="0.25">
      <c r="A234" s="40" t="s">
        <v>97</v>
      </c>
      <c r="B234" s="27">
        <v>2022</v>
      </c>
      <c r="C234" s="27" t="s">
        <v>140</v>
      </c>
      <c r="D234" s="29" t="s">
        <v>102</v>
      </c>
      <c r="E234" s="27" t="s">
        <v>92</v>
      </c>
      <c r="F234" s="30" t="s">
        <v>146</v>
      </c>
      <c r="G234" s="164">
        <f t="shared" si="19"/>
        <v>0</v>
      </c>
      <c r="H234" s="421"/>
      <c r="I234" s="421"/>
      <c r="J234" s="421"/>
      <c r="K234" s="190"/>
      <c r="L234" s="191"/>
      <c r="M234" s="191"/>
      <c r="N234" s="191"/>
      <c r="O234" s="192"/>
      <c r="P234" s="190"/>
      <c r="Q234" s="136"/>
    </row>
    <row r="235" spans="1:17" x14ac:dyDescent="0.25">
      <c r="A235" s="40" t="s">
        <v>97</v>
      </c>
      <c r="B235" s="27">
        <v>2022</v>
      </c>
      <c r="C235" s="27" t="s">
        <v>141</v>
      </c>
      <c r="D235" s="29" t="s">
        <v>102</v>
      </c>
      <c r="E235" s="27" t="s">
        <v>92</v>
      </c>
      <c r="F235" s="30" t="s">
        <v>146</v>
      </c>
      <c r="G235" s="164">
        <f t="shared" si="19"/>
        <v>0</v>
      </c>
      <c r="H235" s="421"/>
      <c r="I235" s="421"/>
      <c r="J235" s="421"/>
      <c r="K235" s="190"/>
      <c r="L235" s="191"/>
      <c r="M235" s="191"/>
      <c r="N235" s="191"/>
      <c r="O235" s="192"/>
      <c r="P235" s="190"/>
      <c r="Q235" s="136"/>
    </row>
    <row r="236" spans="1:17" x14ac:dyDescent="0.25">
      <c r="A236" s="40" t="s">
        <v>97</v>
      </c>
      <c r="B236" s="27">
        <v>2022</v>
      </c>
      <c r="C236" s="27" t="s">
        <v>142</v>
      </c>
      <c r="D236" s="29" t="s">
        <v>102</v>
      </c>
      <c r="E236" s="27" t="s">
        <v>92</v>
      </c>
      <c r="F236" s="30" t="s">
        <v>146</v>
      </c>
      <c r="G236" s="164">
        <f t="shared" si="19"/>
        <v>0</v>
      </c>
      <c r="H236" s="421"/>
      <c r="I236" s="421"/>
      <c r="J236" s="421"/>
      <c r="K236" s="190"/>
      <c r="L236" s="191"/>
      <c r="M236" s="191"/>
      <c r="N236" s="191"/>
      <c r="O236" s="192"/>
      <c r="P236" s="190"/>
      <c r="Q236" s="136"/>
    </row>
    <row r="237" spans="1:17" x14ac:dyDescent="0.25">
      <c r="A237" s="40" t="s">
        <v>97</v>
      </c>
      <c r="B237" s="27">
        <v>2022</v>
      </c>
      <c r="C237" s="27" t="s">
        <v>143</v>
      </c>
      <c r="D237" s="29" t="s">
        <v>102</v>
      </c>
      <c r="E237" s="27" t="s">
        <v>92</v>
      </c>
      <c r="F237" s="30" t="s">
        <v>146</v>
      </c>
      <c r="G237" s="164">
        <f t="shared" si="19"/>
        <v>0</v>
      </c>
      <c r="H237" s="421"/>
      <c r="I237" s="421"/>
      <c r="J237" s="421"/>
      <c r="K237" s="190"/>
      <c r="L237" s="191"/>
      <c r="M237" s="191"/>
      <c r="N237" s="191"/>
      <c r="O237" s="192"/>
      <c r="P237" s="190"/>
      <c r="Q237" s="136"/>
    </row>
    <row r="238" spans="1:17" x14ac:dyDescent="0.25">
      <c r="A238" s="40" t="s">
        <v>97</v>
      </c>
      <c r="B238" s="27">
        <v>2022</v>
      </c>
      <c r="C238" s="27" t="s">
        <v>144</v>
      </c>
      <c r="D238" s="29" t="s">
        <v>102</v>
      </c>
      <c r="E238" s="27" t="s">
        <v>92</v>
      </c>
      <c r="F238" s="30" t="s">
        <v>146</v>
      </c>
      <c r="G238" s="164">
        <f t="shared" si="19"/>
        <v>0</v>
      </c>
      <c r="H238" s="421"/>
      <c r="I238" s="421"/>
      <c r="J238" s="421"/>
      <c r="K238" s="190"/>
      <c r="L238" s="191"/>
      <c r="M238" s="191"/>
      <c r="N238" s="191"/>
      <c r="O238" s="192"/>
      <c r="P238" s="190"/>
      <c r="Q238" s="136"/>
    </row>
    <row r="239" spans="1:17" x14ac:dyDescent="0.25">
      <c r="A239" s="40" t="s">
        <v>97</v>
      </c>
      <c r="B239" s="27">
        <v>2022</v>
      </c>
      <c r="C239" s="27" t="s">
        <v>145</v>
      </c>
      <c r="D239" s="29" t="s">
        <v>102</v>
      </c>
      <c r="E239" s="27" t="s">
        <v>92</v>
      </c>
      <c r="F239" s="30" t="s">
        <v>146</v>
      </c>
      <c r="G239" s="164">
        <f t="shared" si="19"/>
        <v>0</v>
      </c>
      <c r="H239" s="421"/>
      <c r="I239" s="421"/>
      <c r="J239" s="421"/>
      <c r="K239" s="190"/>
      <c r="L239" s="191"/>
      <c r="M239" s="191"/>
      <c r="N239" s="191"/>
      <c r="O239" s="192"/>
      <c r="P239" s="190"/>
      <c r="Q239" s="136"/>
    </row>
    <row r="240" spans="1:17" x14ac:dyDescent="0.25">
      <c r="A240" s="40" t="s">
        <v>97</v>
      </c>
      <c r="B240" s="27">
        <v>2022</v>
      </c>
      <c r="C240" s="27" t="s">
        <v>103</v>
      </c>
      <c r="D240" s="29" t="s">
        <v>102</v>
      </c>
      <c r="E240" s="27" t="s">
        <v>92</v>
      </c>
      <c r="F240" s="30" t="s">
        <v>146</v>
      </c>
      <c r="G240" s="164">
        <f t="shared" si="19"/>
        <v>0</v>
      </c>
      <c r="H240" s="421"/>
      <c r="I240" s="421"/>
      <c r="J240" s="421"/>
      <c r="K240" s="190"/>
      <c r="L240" s="191"/>
      <c r="M240" s="191"/>
      <c r="N240" s="191"/>
      <c r="O240" s="192"/>
      <c r="P240" s="190"/>
      <c r="Q240" s="136"/>
    </row>
    <row r="241" spans="1:17" x14ac:dyDescent="0.25">
      <c r="A241" s="65" t="s">
        <v>97</v>
      </c>
      <c r="B241" s="66">
        <v>2023</v>
      </c>
      <c r="C241" s="66" t="s">
        <v>128</v>
      </c>
      <c r="D241" s="98" t="s">
        <v>102</v>
      </c>
      <c r="E241" s="66" t="s">
        <v>92</v>
      </c>
      <c r="F241" s="99" t="s">
        <v>146</v>
      </c>
      <c r="G241" s="161">
        <f t="shared" si="19"/>
        <v>0</v>
      </c>
      <c r="H241" s="420"/>
      <c r="I241" s="420"/>
      <c r="J241" s="420"/>
      <c r="K241" s="187"/>
      <c r="L241" s="188"/>
      <c r="M241" s="188"/>
      <c r="N241" s="188"/>
      <c r="O241" s="189"/>
      <c r="P241" s="187"/>
      <c r="Q241" s="136"/>
    </row>
    <row r="242" spans="1:17" x14ac:dyDescent="0.25">
      <c r="A242" s="40" t="s">
        <v>97</v>
      </c>
      <c r="B242" s="27">
        <v>2023</v>
      </c>
      <c r="C242" s="27" t="s">
        <v>129</v>
      </c>
      <c r="D242" s="29" t="s">
        <v>102</v>
      </c>
      <c r="E242" s="27" t="s">
        <v>92</v>
      </c>
      <c r="F242" s="30" t="s">
        <v>146</v>
      </c>
      <c r="G242" s="164">
        <f t="shared" si="19"/>
        <v>0</v>
      </c>
      <c r="H242" s="421"/>
      <c r="I242" s="421"/>
      <c r="J242" s="421"/>
      <c r="K242" s="190"/>
      <c r="L242" s="191"/>
      <c r="M242" s="191"/>
      <c r="N242" s="191"/>
      <c r="O242" s="192"/>
      <c r="P242" s="190"/>
      <c r="Q242" s="136"/>
    </row>
    <row r="243" spans="1:17" x14ac:dyDescent="0.25">
      <c r="A243" s="40" t="s">
        <v>97</v>
      </c>
      <c r="B243" s="27">
        <v>2023</v>
      </c>
      <c r="C243" s="27" t="s">
        <v>130</v>
      </c>
      <c r="D243" s="29" t="s">
        <v>102</v>
      </c>
      <c r="E243" s="27" t="s">
        <v>92</v>
      </c>
      <c r="F243" s="30" t="s">
        <v>146</v>
      </c>
      <c r="G243" s="164">
        <f t="shared" si="19"/>
        <v>0</v>
      </c>
      <c r="H243" s="421"/>
      <c r="I243" s="421"/>
      <c r="J243" s="421"/>
      <c r="K243" s="190"/>
      <c r="L243" s="191"/>
      <c r="M243" s="191"/>
      <c r="N243" s="191"/>
      <c r="O243" s="192"/>
      <c r="P243" s="190"/>
      <c r="Q243" s="136"/>
    </row>
    <row r="244" spans="1:17" x14ac:dyDescent="0.25">
      <c r="A244" s="40" t="s">
        <v>97</v>
      </c>
      <c r="B244" s="27">
        <v>2023</v>
      </c>
      <c r="C244" s="27" t="s">
        <v>131</v>
      </c>
      <c r="D244" s="29" t="s">
        <v>102</v>
      </c>
      <c r="E244" s="27" t="s">
        <v>92</v>
      </c>
      <c r="F244" s="30" t="s">
        <v>146</v>
      </c>
      <c r="G244" s="164">
        <f t="shared" si="19"/>
        <v>0</v>
      </c>
      <c r="H244" s="421"/>
      <c r="I244" s="421"/>
      <c r="J244" s="421"/>
      <c r="K244" s="190"/>
      <c r="L244" s="191"/>
      <c r="M244" s="191"/>
      <c r="N244" s="191"/>
      <c r="O244" s="192"/>
      <c r="P244" s="190"/>
      <c r="Q244" s="136"/>
    </row>
    <row r="245" spans="1:17" x14ac:dyDescent="0.25">
      <c r="A245" s="40" t="s">
        <v>97</v>
      </c>
      <c r="B245" s="27">
        <v>2023</v>
      </c>
      <c r="C245" s="27" t="s">
        <v>132</v>
      </c>
      <c r="D245" s="29" t="s">
        <v>102</v>
      </c>
      <c r="E245" s="27" t="s">
        <v>92</v>
      </c>
      <c r="F245" s="30" t="s">
        <v>146</v>
      </c>
      <c r="G245" s="164">
        <f t="shared" si="19"/>
        <v>0</v>
      </c>
      <c r="H245" s="421"/>
      <c r="I245" s="421"/>
      <c r="J245" s="421"/>
      <c r="K245" s="190"/>
      <c r="L245" s="191"/>
      <c r="M245" s="191"/>
      <c r="N245" s="191"/>
      <c r="O245" s="192"/>
      <c r="P245" s="190"/>
      <c r="Q245" s="136"/>
    </row>
    <row r="246" spans="1:17" x14ac:dyDescent="0.25">
      <c r="A246" s="40" t="s">
        <v>97</v>
      </c>
      <c r="B246" s="27">
        <v>2023</v>
      </c>
      <c r="C246" s="27" t="s">
        <v>133</v>
      </c>
      <c r="D246" s="29" t="s">
        <v>102</v>
      </c>
      <c r="E246" s="27" t="s">
        <v>92</v>
      </c>
      <c r="F246" s="30" t="s">
        <v>146</v>
      </c>
      <c r="G246" s="164">
        <f t="shared" si="19"/>
        <v>0</v>
      </c>
      <c r="H246" s="421"/>
      <c r="I246" s="421"/>
      <c r="J246" s="421"/>
      <c r="K246" s="190"/>
      <c r="L246" s="191"/>
      <c r="M246" s="191"/>
      <c r="N246" s="191"/>
      <c r="O246" s="192"/>
      <c r="P246" s="190"/>
      <c r="Q246" s="136"/>
    </row>
    <row r="247" spans="1:17" x14ac:dyDescent="0.25">
      <c r="A247" s="40" t="s">
        <v>97</v>
      </c>
      <c r="B247" s="27">
        <v>2023</v>
      </c>
      <c r="C247" s="27" t="s">
        <v>134</v>
      </c>
      <c r="D247" s="29" t="s">
        <v>102</v>
      </c>
      <c r="E247" s="27" t="s">
        <v>92</v>
      </c>
      <c r="F247" s="30" t="s">
        <v>146</v>
      </c>
      <c r="G247" s="164">
        <f t="shared" si="19"/>
        <v>0</v>
      </c>
      <c r="H247" s="421"/>
      <c r="I247" s="421"/>
      <c r="J247" s="421"/>
      <c r="K247" s="190"/>
      <c r="L247" s="191"/>
      <c r="M247" s="191"/>
      <c r="N247" s="191"/>
      <c r="O247" s="192"/>
      <c r="P247" s="190"/>
      <c r="Q247" s="136"/>
    </row>
    <row r="248" spans="1:17" x14ac:dyDescent="0.25">
      <c r="A248" s="40" t="s">
        <v>97</v>
      </c>
      <c r="B248" s="27">
        <v>2023</v>
      </c>
      <c r="C248" s="27" t="s">
        <v>135</v>
      </c>
      <c r="D248" s="29" t="s">
        <v>102</v>
      </c>
      <c r="E248" s="27" t="s">
        <v>92</v>
      </c>
      <c r="F248" s="30" t="s">
        <v>146</v>
      </c>
      <c r="G248" s="164">
        <f t="shared" si="19"/>
        <v>0</v>
      </c>
      <c r="H248" s="421"/>
      <c r="I248" s="421"/>
      <c r="J248" s="421"/>
      <c r="K248" s="190"/>
      <c r="L248" s="191"/>
      <c r="M248" s="191"/>
      <c r="N248" s="191"/>
      <c r="O248" s="192"/>
      <c r="P248" s="190"/>
      <c r="Q248" s="136"/>
    </row>
    <row r="249" spans="1:17" x14ac:dyDescent="0.25">
      <c r="A249" s="40" t="s">
        <v>97</v>
      </c>
      <c r="B249" s="27">
        <v>2023</v>
      </c>
      <c r="C249" s="27" t="s">
        <v>136</v>
      </c>
      <c r="D249" s="29" t="s">
        <v>102</v>
      </c>
      <c r="E249" s="27" t="s">
        <v>92</v>
      </c>
      <c r="F249" s="30" t="s">
        <v>146</v>
      </c>
      <c r="G249" s="164">
        <f t="shared" si="19"/>
        <v>0</v>
      </c>
      <c r="H249" s="421"/>
      <c r="I249" s="421"/>
      <c r="J249" s="421"/>
      <c r="K249" s="190"/>
      <c r="L249" s="191"/>
      <c r="M249" s="191"/>
      <c r="N249" s="191"/>
      <c r="O249" s="192"/>
      <c r="P249" s="190"/>
      <c r="Q249" s="136"/>
    </row>
    <row r="250" spans="1:17" x14ac:dyDescent="0.25">
      <c r="A250" s="40" t="s">
        <v>97</v>
      </c>
      <c r="B250" s="27">
        <v>2023</v>
      </c>
      <c r="C250" s="27" t="s">
        <v>137</v>
      </c>
      <c r="D250" s="29" t="s">
        <v>102</v>
      </c>
      <c r="E250" s="27" t="s">
        <v>92</v>
      </c>
      <c r="F250" s="30" t="s">
        <v>146</v>
      </c>
      <c r="G250" s="164">
        <f t="shared" si="19"/>
        <v>0</v>
      </c>
      <c r="H250" s="421"/>
      <c r="I250" s="421"/>
      <c r="J250" s="421"/>
      <c r="K250" s="190"/>
      <c r="L250" s="191"/>
      <c r="M250" s="191"/>
      <c r="N250" s="191"/>
      <c r="O250" s="192"/>
      <c r="P250" s="190"/>
      <c r="Q250" s="136"/>
    </row>
    <row r="251" spans="1:17" x14ac:dyDescent="0.25">
      <c r="A251" s="40" t="s">
        <v>97</v>
      </c>
      <c r="B251" s="27">
        <v>2023</v>
      </c>
      <c r="C251" s="27" t="s">
        <v>138</v>
      </c>
      <c r="D251" s="29" t="s">
        <v>102</v>
      </c>
      <c r="E251" s="27" t="s">
        <v>92</v>
      </c>
      <c r="F251" s="30" t="s">
        <v>146</v>
      </c>
      <c r="G251" s="164">
        <f t="shared" si="19"/>
        <v>0</v>
      </c>
      <c r="H251" s="421"/>
      <c r="I251" s="421"/>
      <c r="J251" s="421"/>
      <c r="K251" s="190"/>
      <c r="L251" s="191"/>
      <c r="M251" s="191"/>
      <c r="N251" s="191"/>
      <c r="O251" s="192"/>
      <c r="P251" s="190"/>
      <c r="Q251" s="136"/>
    </row>
    <row r="252" spans="1:17" x14ac:dyDescent="0.25">
      <c r="A252" s="40" t="s">
        <v>97</v>
      </c>
      <c r="B252" s="27">
        <v>2023</v>
      </c>
      <c r="C252" s="27" t="s">
        <v>139</v>
      </c>
      <c r="D252" s="29" t="s">
        <v>102</v>
      </c>
      <c r="E252" s="27" t="s">
        <v>92</v>
      </c>
      <c r="F252" s="30" t="s">
        <v>146</v>
      </c>
      <c r="G252" s="164">
        <f t="shared" si="19"/>
        <v>0</v>
      </c>
      <c r="H252" s="421"/>
      <c r="I252" s="421"/>
      <c r="J252" s="421"/>
      <c r="K252" s="190"/>
      <c r="L252" s="191"/>
      <c r="M252" s="191"/>
      <c r="N252" s="191"/>
      <c r="O252" s="192"/>
      <c r="P252" s="190"/>
      <c r="Q252" s="136"/>
    </row>
    <row r="253" spans="1:17" x14ac:dyDescent="0.25">
      <c r="A253" s="40" t="s">
        <v>97</v>
      </c>
      <c r="B253" s="27">
        <v>2023</v>
      </c>
      <c r="C253" s="27" t="s">
        <v>140</v>
      </c>
      <c r="D253" s="29" t="s">
        <v>102</v>
      </c>
      <c r="E253" s="27" t="s">
        <v>92</v>
      </c>
      <c r="F253" s="30" t="s">
        <v>146</v>
      </c>
      <c r="G253" s="164">
        <f t="shared" si="19"/>
        <v>0</v>
      </c>
      <c r="H253" s="421"/>
      <c r="I253" s="421"/>
      <c r="J253" s="421"/>
      <c r="K253" s="190"/>
      <c r="L253" s="191"/>
      <c r="M253" s="191"/>
      <c r="N253" s="191"/>
      <c r="O253" s="192"/>
      <c r="P253" s="190"/>
      <c r="Q253" s="136"/>
    </row>
    <row r="254" spans="1:17" x14ac:dyDescent="0.25">
      <c r="A254" s="40" t="s">
        <v>97</v>
      </c>
      <c r="B254" s="27">
        <v>2023</v>
      </c>
      <c r="C254" s="27" t="s">
        <v>141</v>
      </c>
      <c r="D254" s="29" t="s">
        <v>102</v>
      </c>
      <c r="E254" s="27" t="s">
        <v>92</v>
      </c>
      <c r="F254" s="30" t="s">
        <v>146</v>
      </c>
      <c r="G254" s="164">
        <f t="shared" si="19"/>
        <v>0</v>
      </c>
      <c r="H254" s="421"/>
      <c r="I254" s="421"/>
      <c r="J254" s="421"/>
      <c r="K254" s="190"/>
      <c r="L254" s="191"/>
      <c r="M254" s="191"/>
      <c r="N254" s="191"/>
      <c r="O254" s="192"/>
      <c r="P254" s="190"/>
      <c r="Q254" s="136"/>
    </row>
    <row r="255" spans="1:17" x14ac:dyDescent="0.25">
      <c r="A255" s="40" t="s">
        <v>97</v>
      </c>
      <c r="B255" s="27">
        <v>2023</v>
      </c>
      <c r="C255" s="27" t="s">
        <v>142</v>
      </c>
      <c r="D255" s="29" t="s">
        <v>102</v>
      </c>
      <c r="E255" s="27" t="s">
        <v>92</v>
      </c>
      <c r="F255" s="30" t="s">
        <v>146</v>
      </c>
      <c r="G255" s="164">
        <f t="shared" si="19"/>
        <v>0</v>
      </c>
      <c r="H255" s="421"/>
      <c r="I255" s="421"/>
      <c r="J255" s="421"/>
      <c r="K255" s="190"/>
      <c r="L255" s="191"/>
      <c r="M255" s="191"/>
      <c r="N255" s="191"/>
      <c r="O255" s="192"/>
      <c r="P255" s="190"/>
      <c r="Q255" s="136"/>
    </row>
    <row r="256" spans="1:17" x14ac:dyDescent="0.25">
      <c r="A256" s="40" t="s">
        <v>97</v>
      </c>
      <c r="B256" s="27">
        <v>2023</v>
      </c>
      <c r="C256" s="27" t="s">
        <v>143</v>
      </c>
      <c r="D256" s="29" t="s">
        <v>102</v>
      </c>
      <c r="E256" s="27" t="s">
        <v>92</v>
      </c>
      <c r="F256" s="30" t="s">
        <v>146</v>
      </c>
      <c r="G256" s="164">
        <f t="shared" si="19"/>
        <v>0</v>
      </c>
      <c r="H256" s="421"/>
      <c r="I256" s="421"/>
      <c r="J256" s="421"/>
      <c r="K256" s="190"/>
      <c r="L256" s="191"/>
      <c r="M256" s="191"/>
      <c r="N256" s="191"/>
      <c r="O256" s="192"/>
      <c r="P256" s="190"/>
      <c r="Q256" s="136"/>
    </row>
    <row r="257" spans="1:17" x14ac:dyDescent="0.25">
      <c r="A257" s="40" t="s">
        <v>97</v>
      </c>
      <c r="B257" s="27">
        <v>2023</v>
      </c>
      <c r="C257" s="27" t="s">
        <v>144</v>
      </c>
      <c r="D257" s="29" t="s">
        <v>102</v>
      </c>
      <c r="E257" s="27" t="s">
        <v>92</v>
      </c>
      <c r="F257" s="30" t="s">
        <v>146</v>
      </c>
      <c r="G257" s="164">
        <f t="shared" si="19"/>
        <v>0</v>
      </c>
      <c r="H257" s="421"/>
      <c r="I257" s="421"/>
      <c r="J257" s="421"/>
      <c r="K257" s="190"/>
      <c r="L257" s="191"/>
      <c r="M257" s="191"/>
      <c r="N257" s="191"/>
      <c r="O257" s="192"/>
      <c r="P257" s="190"/>
      <c r="Q257" s="136"/>
    </row>
    <row r="258" spans="1:17" x14ac:dyDescent="0.25">
      <c r="A258" s="40" t="s">
        <v>97</v>
      </c>
      <c r="B258" s="27">
        <v>2023</v>
      </c>
      <c r="C258" s="27" t="s">
        <v>145</v>
      </c>
      <c r="D258" s="29" t="s">
        <v>102</v>
      </c>
      <c r="E258" s="27" t="s">
        <v>92</v>
      </c>
      <c r="F258" s="30" t="s">
        <v>146</v>
      </c>
      <c r="G258" s="164">
        <f t="shared" si="19"/>
        <v>0</v>
      </c>
      <c r="H258" s="421"/>
      <c r="I258" s="421"/>
      <c r="J258" s="421"/>
      <c r="K258" s="190"/>
      <c r="L258" s="191"/>
      <c r="M258" s="191"/>
      <c r="N258" s="191"/>
      <c r="O258" s="192"/>
      <c r="P258" s="190"/>
      <c r="Q258" s="136"/>
    </row>
    <row r="259" spans="1:17" x14ac:dyDescent="0.25">
      <c r="A259" s="40" t="s">
        <v>97</v>
      </c>
      <c r="B259" s="27">
        <v>2023</v>
      </c>
      <c r="C259" s="27" t="s">
        <v>103</v>
      </c>
      <c r="D259" s="29" t="s">
        <v>102</v>
      </c>
      <c r="E259" s="27" t="s">
        <v>92</v>
      </c>
      <c r="F259" s="30" t="s">
        <v>146</v>
      </c>
      <c r="G259" s="164">
        <f t="shared" si="19"/>
        <v>0</v>
      </c>
      <c r="H259" s="421"/>
      <c r="I259" s="421"/>
      <c r="J259" s="421"/>
      <c r="K259" s="190"/>
      <c r="L259" s="191"/>
      <c r="M259" s="191"/>
      <c r="N259" s="191"/>
      <c r="O259" s="192"/>
      <c r="P259" s="190"/>
      <c r="Q259" s="136"/>
    </row>
    <row r="260" spans="1:17" x14ac:dyDescent="0.25">
      <c r="A260" s="65" t="s">
        <v>97</v>
      </c>
      <c r="B260" s="66">
        <v>2021</v>
      </c>
      <c r="C260" s="66" t="s">
        <v>128</v>
      </c>
      <c r="D260" s="98" t="s">
        <v>103</v>
      </c>
      <c r="E260" s="66" t="s">
        <v>92</v>
      </c>
      <c r="F260" s="99" t="s">
        <v>146</v>
      </c>
      <c r="G260" s="161">
        <f t="shared" si="19"/>
        <v>0</v>
      </c>
      <c r="H260" s="420"/>
      <c r="I260" s="420"/>
      <c r="J260" s="420"/>
      <c r="K260" s="187"/>
      <c r="L260" s="188"/>
      <c r="M260" s="188"/>
      <c r="N260" s="188"/>
      <c r="O260" s="189"/>
      <c r="P260" s="187"/>
      <c r="Q260" s="136"/>
    </row>
    <row r="261" spans="1:17" x14ac:dyDescent="0.25">
      <c r="A261" s="40" t="s">
        <v>97</v>
      </c>
      <c r="B261" s="27">
        <v>2021</v>
      </c>
      <c r="C261" s="27" t="s">
        <v>129</v>
      </c>
      <c r="D261" s="29" t="s">
        <v>103</v>
      </c>
      <c r="E261" s="27" t="s">
        <v>92</v>
      </c>
      <c r="F261" s="30" t="s">
        <v>146</v>
      </c>
      <c r="G261" s="164">
        <f t="shared" si="19"/>
        <v>0</v>
      </c>
      <c r="H261" s="421"/>
      <c r="I261" s="421"/>
      <c r="J261" s="421"/>
      <c r="K261" s="190"/>
      <c r="L261" s="191"/>
      <c r="M261" s="191"/>
      <c r="N261" s="191"/>
      <c r="O261" s="192"/>
      <c r="P261" s="190"/>
      <c r="Q261" s="136"/>
    </row>
    <row r="262" spans="1:17" x14ac:dyDescent="0.25">
      <c r="A262" s="40" t="s">
        <v>97</v>
      </c>
      <c r="B262" s="27">
        <v>2021</v>
      </c>
      <c r="C262" s="27" t="s">
        <v>130</v>
      </c>
      <c r="D262" s="29" t="s">
        <v>103</v>
      </c>
      <c r="E262" s="27" t="s">
        <v>92</v>
      </c>
      <c r="F262" s="30" t="s">
        <v>146</v>
      </c>
      <c r="G262" s="164">
        <f t="shared" si="19"/>
        <v>0</v>
      </c>
      <c r="H262" s="421"/>
      <c r="I262" s="421"/>
      <c r="J262" s="421"/>
      <c r="K262" s="190"/>
      <c r="L262" s="191"/>
      <c r="M262" s="191"/>
      <c r="N262" s="191"/>
      <c r="O262" s="192"/>
      <c r="P262" s="190"/>
      <c r="Q262" s="136"/>
    </row>
    <row r="263" spans="1:17" x14ac:dyDescent="0.25">
      <c r="A263" s="40" t="s">
        <v>97</v>
      </c>
      <c r="B263" s="27">
        <v>2021</v>
      </c>
      <c r="C263" s="27" t="s">
        <v>131</v>
      </c>
      <c r="D263" s="29" t="s">
        <v>103</v>
      </c>
      <c r="E263" s="27" t="s">
        <v>92</v>
      </c>
      <c r="F263" s="30" t="s">
        <v>146</v>
      </c>
      <c r="G263" s="164">
        <f t="shared" si="19"/>
        <v>0</v>
      </c>
      <c r="H263" s="421"/>
      <c r="I263" s="421"/>
      <c r="J263" s="421"/>
      <c r="K263" s="190"/>
      <c r="L263" s="191"/>
      <c r="M263" s="191"/>
      <c r="N263" s="191"/>
      <c r="O263" s="192"/>
      <c r="P263" s="190"/>
      <c r="Q263" s="136"/>
    </row>
    <row r="264" spans="1:17" x14ac:dyDescent="0.25">
      <c r="A264" s="40" t="s">
        <v>97</v>
      </c>
      <c r="B264" s="27">
        <v>2021</v>
      </c>
      <c r="C264" s="27" t="s">
        <v>132</v>
      </c>
      <c r="D264" s="29" t="s">
        <v>103</v>
      </c>
      <c r="E264" s="27" t="s">
        <v>92</v>
      </c>
      <c r="F264" s="30" t="s">
        <v>146</v>
      </c>
      <c r="G264" s="164">
        <f t="shared" ref="G264:G316" si="20">SUM(H264:P264)</f>
        <v>0</v>
      </c>
      <c r="H264" s="421"/>
      <c r="I264" s="421"/>
      <c r="J264" s="421"/>
      <c r="K264" s="190"/>
      <c r="L264" s="191"/>
      <c r="M264" s="191"/>
      <c r="N264" s="191"/>
      <c r="O264" s="192"/>
      <c r="P264" s="190"/>
      <c r="Q264" s="136"/>
    </row>
    <row r="265" spans="1:17" x14ac:dyDescent="0.25">
      <c r="A265" s="40" t="s">
        <v>97</v>
      </c>
      <c r="B265" s="27">
        <v>2021</v>
      </c>
      <c r="C265" s="27" t="s">
        <v>133</v>
      </c>
      <c r="D265" s="29" t="s">
        <v>103</v>
      </c>
      <c r="E265" s="27" t="s">
        <v>92</v>
      </c>
      <c r="F265" s="30" t="s">
        <v>146</v>
      </c>
      <c r="G265" s="164">
        <f t="shared" si="20"/>
        <v>0</v>
      </c>
      <c r="H265" s="421"/>
      <c r="I265" s="421"/>
      <c r="J265" s="421"/>
      <c r="K265" s="190"/>
      <c r="L265" s="191"/>
      <c r="M265" s="191"/>
      <c r="N265" s="191"/>
      <c r="O265" s="192"/>
      <c r="P265" s="190"/>
      <c r="Q265" s="136"/>
    </row>
    <row r="266" spans="1:17" x14ac:dyDescent="0.25">
      <c r="A266" s="40" t="s">
        <v>97</v>
      </c>
      <c r="B266" s="27">
        <v>2021</v>
      </c>
      <c r="C266" s="27" t="s">
        <v>134</v>
      </c>
      <c r="D266" s="29" t="s">
        <v>103</v>
      </c>
      <c r="E266" s="27" t="s">
        <v>92</v>
      </c>
      <c r="F266" s="30" t="s">
        <v>146</v>
      </c>
      <c r="G266" s="164">
        <f t="shared" si="20"/>
        <v>0</v>
      </c>
      <c r="H266" s="421"/>
      <c r="I266" s="421"/>
      <c r="J266" s="421"/>
      <c r="K266" s="190"/>
      <c r="L266" s="191"/>
      <c r="M266" s="191"/>
      <c r="N266" s="191"/>
      <c r="O266" s="192"/>
      <c r="P266" s="190"/>
      <c r="Q266" s="136"/>
    </row>
    <row r="267" spans="1:17" x14ac:dyDescent="0.25">
      <c r="A267" s="40" t="s">
        <v>97</v>
      </c>
      <c r="B267" s="27">
        <v>2021</v>
      </c>
      <c r="C267" s="27" t="s">
        <v>135</v>
      </c>
      <c r="D267" s="29" t="s">
        <v>103</v>
      </c>
      <c r="E267" s="27" t="s">
        <v>92</v>
      </c>
      <c r="F267" s="30" t="s">
        <v>146</v>
      </c>
      <c r="G267" s="164">
        <f t="shared" si="20"/>
        <v>0</v>
      </c>
      <c r="H267" s="421"/>
      <c r="I267" s="421"/>
      <c r="J267" s="421"/>
      <c r="K267" s="190"/>
      <c r="L267" s="191"/>
      <c r="M267" s="191"/>
      <c r="N267" s="191"/>
      <c r="O267" s="192"/>
      <c r="P267" s="190"/>
      <c r="Q267" s="136"/>
    </row>
    <row r="268" spans="1:17" x14ac:dyDescent="0.25">
      <c r="A268" s="40" t="s">
        <v>97</v>
      </c>
      <c r="B268" s="27">
        <v>2021</v>
      </c>
      <c r="C268" s="27" t="s">
        <v>136</v>
      </c>
      <c r="D268" s="29" t="s">
        <v>103</v>
      </c>
      <c r="E268" s="27" t="s">
        <v>92</v>
      </c>
      <c r="F268" s="30" t="s">
        <v>146</v>
      </c>
      <c r="G268" s="164">
        <f t="shared" si="20"/>
        <v>0</v>
      </c>
      <c r="H268" s="421"/>
      <c r="I268" s="421"/>
      <c r="J268" s="421"/>
      <c r="K268" s="190"/>
      <c r="L268" s="191"/>
      <c r="M268" s="191"/>
      <c r="N268" s="191"/>
      <c r="O268" s="192"/>
      <c r="P268" s="190"/>
      <c r="Q268" s="136"/>
    </row>
    <row r="269" spans="1:17" x14ac:dyDescent="0.25">
      <c r="A269" s="40" t="s">
        <v>97</v>
      </c>
      <c r="B269" s="27">
        <v>2021</v>
      </c>
      <c r="C269" s="27" t="s">
        <v>137</v>
      </c>
      <c r="D269" s="29" t="s">
        <v>103</v>
      </c>
      <c r="E269" s="27" t="s">
        <v>92</v>
      </c>
      <c r="F269" s="30" t="s">
        <v>146</v>
      </c>
      <c r="G269" s="164">
        <f t="shared" si="20"/>
        <v>0</v>
      </c>
      <c r="H269" s="421"/>
      <c r="I269" s="421"/>
      <c r="J269" s="421"/>
      <c r="K269" s="190"/>
      <c r="L269" s="191"/>
      <c r="M269" s="191"/>
      <c r="N269" s="191"/>
      <c r="O269" s="192"/>
      <c r="P269" s="190"/>
      <c r="Q269" s="136"/>
    </row>
    <row r="270" spans="1:17" x14ac:dyDescent="0.25">
      <c r="A270" s="40" t="s">
        <v>97</v>
      </c>
      <c r="B270" s="27">
        <v>2021</v>
      </c>
      <c r="C270" s="27" t="s">
        <v>138</v>
      </c>
      <c r="D270" s="29" t="s">
        <v>103</v>
      </c>
      <c r="E270" s="27" t="s">
        <v>92</v>
      </c>
      <c r="F270" s="30" t="s">
        <v>146</v>
      </c>
      <c r="G270" s="164">
        <f t="shared" si="20"/>
        <v>0</v>
      </c>
      <c r="H270" s="421"/>
      <c r="I270" s="421"/>
      <c r="J270" s="421"/>
      <c r="K270" s="190"/>
      <c r="L270" s="191"/>
      <c r="M270" s="191"/>
      <c r="N270" s="191"/>
      <c r="O270" s="192"/>
      <c r="P270" s="190"/>
      <c r="Q270" s="136"/>
    </row>
    <row r="271" spans="1:17" x14ac:dyDescent="0.25">
      <c r="A271" s="40" t="s">
        <v>97</v>
      </c>
      <c r="B271" s="27">
        <v>2021</v>
      </c>
      <c r="C271" s="27" t="s">
        <v>139</v>
      </c>
      <c r="D271" s="29" t="s">
        <v>103</v>
      </c>
      <c r="E271" s="27" t="s">
        <v>92</v>
      </c>
      <c r="F271" s="30" t="s">
        <v>146</v>
      </c>
      <c r="G271" s="164">
        <f t="shared" si="20"/>
        <v>0</v>
      </c>
      <c r="H271" s="421"/>
      <c r="I271" s="421"/>
      <c r="J271" s="421"/>
      <c r="K271" s="190"/>
      <c r="L271" s="191"/>
      <c r="M271" s="191"/>
      <c r="N271" s="191"/>
      <c r="O271" s="192"/>
      <c r="P271" s="190"/>
      <c r="Q271" s="136"/>
    </row>
    <row r="272" spans="1:17" x14ac:dyDescent="0.25">
      <c r="A272" s="40" t="s">
        <v>97</v>
      </c>
      <c r="B272" s="27">
        <v>2021</v>
      </c>
      <c r="C272" s="27" t="s">
        <v>140</v>
      </c>
      <c r="D272" s="29" t="s">
        <v>103</v>
      </c>
      <c r="E272" s="27" t="s">
        <v>92</v>
      </c>
      <c r="F272" s="30" t="s">
        <v>146</v>
      </c>
      <c r="G272" s="164">
        <f t="shared" si="20"/>
        <v>0</v>
      </c>
      <c r="H272" s="421"/>
      <c r="I272" s="421"/>
      <c r="J272" s="421"/>
      <c r="K272" s="190"/>
      <c r="L272" s="191"/>
      <c r="M272" s="191"/>
      <c r="N272" s="191"/>
      <c r="O272" s="192"/>
      <c r="P272" s="190"/>
      <c r="Q272" s="136"/>
    </row>
    <row r="273" spans="1:17" x14ac:dyDescent="0.25">
      <c r="A273" s="40" t="s">
        <v>97</v>
      </c>
      <c r="B273" s="27">
        <v>2021</v>
      </c>
      <c r="C273" s="27" t="s">
        <v>141</v>
      </c>
      <c r="D273" s="29" t="s">
        <v>103</v>
      </c>
      <c r="E273" s="27" t="s">
        <v>92</v>
      </c>
      <c r="F273" s="30" t="s">
        <v>146</v>
      </c>
      <c r="G273" s="164">
        <f t="shared" si="20"/>
        <v>0</v>
      </c>
      <c r="H273" s="421"/>
      <c r="I273" s="421"/>
      <c r="J273" s="421"/>
      <c r="K273" s="190"/>
      <c r="L273" s="191"/>
      <c r="M273" s="191"/>
      <c r="N273" s="191"/>
      <c r="O273" s="192"/>
      <c r="P273" s="190"/>
      <c r="Q273" s="136"/>
    </row>
    <row r="274" spans="1:17" x14ac:dyDescent="0.25">
      <c r="A274" s="40" t="s">
        <v>97</v>
      </c>
      <c r="B274" s="27">
        <v>2021</v>
      </c>
      <c r="C274" s="27" t="s">
        <v>142</v>
      </c>
      <c r="D274" s="29" t="s">
        <v>103</v>
      </c>
      <c r="E274" s="27" t="s">
        <v>92</v>
      </c>
      <c r="F274" s="30" t="s">
        <v>146</v>
      </c>
      <c r="G274" s="164">
        <f t="shared" si="20"/>
        <v>0</v>
      </c>
      <c r="H274" s="421"/>
      <c r="I274" s="421"/>
      <c r="J274" s="421"/>
      <c r="K274" s="190"/>
      <c r="L274" s="191"/>
      <c r="M274" s="191"/>
      <c r="N274" s="191"/>
      <c r="O274" s="192"/>
      <c r="P274" s="190"/>
      <c r="Q274" s="136"/>
    </row>
    <row r="275" spans="1:17" x14ac:dyDescent="0.25">
      <c r="A275" s="40" t="s">
        <v>97</v>
      </c>
      <c r="B275" s="27">
        <v>2021</v>
      </c>
      <c r="C275" s="27" t="s">
        <v>143</v>
      </c>
      <c r="D275" s="29" t="s">
        <v>103</v>
      </c>
      <c r="E275" s="27" t="s">
        <v>92</v>
      </c>
      <c r="F275" s="30" t="s">
        <v>146</v>
      </c>
      <c r="G275" s="164">
        <f t="shared" si="20"/>
        <v>0</v>
      </c>
      <c r="H275" s="421"/>
      <c r="I275" s="421"/>
      <c r="J275" s="421"/>
      <c r="K275" s="190"/>
      <c r="L275" s="191"/>
      <c r="M275" s="191"/>
      <c r="N275" s="191"/>
      <c r="O275" s="192"/>
      <c r="P275" s="190"/>
      <c r="Q275" s="136"/>
    </row>
    <row r="276" spans="1:17" x14ac:dyDescent="0.25">
      <c r="A276" s="40" t="s">
        <v>97</v>
      </c>
      <c r="B276" s="27">
        <v>2021</v>
      </c>
      <c r="C276" s="27" t="s">
        <v>144</v>
      </c>
      <c r="D276" s="29" t="s">
        <v>103</v>
      </c>
      <c r="E276" s="27" t="s">
        <v>92</v>
      </c>
      <c r="F276" s="30" t="s">
        <v>146</v>
      </c>
      <c r="G276" s="164">
        <f t="shared" si="20"/>
        <v>0</v>
      </c>
      <c r="H276" s="421"/>
      <c r="I276" s="421"/>
      <c r="J276" s="421"/>
      <c r="K276" s="190"/>
      <c r="L276" s="191"/>
      <c r="M276" s="191"/>
      <c r="N276" s="191"/>
      <c r="O276" s="192"/>
      <c r="P276" s="190"/>
      <c r="Q276" s="136"/>
    </row>
    <row r="277" spans="1:17" x14ac:dyDescent="0.25">
      <c r="A277" s="40" t="s">
        <v>97</v>
      </c>
      <c r="B277" s="27">
        <v>2021</v>
      </c>
      <c r="C277" s="27" t="s">
        <v>145</v>
      </c>
      <c r="D277" s="29" t="s">
        <v>103</v>
      </c>
      <c r="E277" s="27" t="s">
        <v>92</v>
      </c>
      <c r="F277" s="30" t="s">
        <v>146</v>
      </c>
      <c r="G277" s="164">
        <f t="shared" si="20"/>
        <v>0</v>
      </c>
      <c r="H277" s="421"/>
      <c r="I277" s="421"/>
      <c r="J277" s="421"/>
      <c r="K277" s="190"/>
      <c r="L277" s="191"/>
      <c r="M277" s="191"/>
      <c r="N277" s="191"/>
      <c r="O277" s="192"/>
      <c r="P277" s="190"/>
      <c r="Q277" s="136"/>
    </row>
    <row r="278" spans="1:17" x14ac:dyDescent="0.25">
      <c r="A278" s="40" t="s">
        <v>97</v>
      </c>
      <c r="B278" s="27">
        <v>2021</v>
      </c>
      <c r="C278" s="27" t="s">
        <v>103</v>
      </c>
      <c r="D278" s="29" t="s">
        <v>103</v>
      </c>
      <c r="E278" s="27" t="s">
        <v>92</v>
      </c>
      <c r="F278" s="30" t="s">
        <v>146</v>
      </c>
      <c r="G278" s="164">
        <f t="shared" si="20"/>
        <v>0</v>
      </c>
      <c r="H278" s="421"/>
      <c r="I278" s="421"/>
      <c r="J278" s="421"/>
      <c r="K278" s="190"/>
      <c r="L278" s="191"/>
      <c r="M278" s="191"/>
      <c r="N278" s="191"/>
      <c r="O278" s="192"/>
      <c r="P278" s="190"/>
      <c r="Q278" s="136"/>
    </row>
    <row r="279" spans="1:17" x14ac:dyDescent="0.25">
      <c r="A279" s="65" t="s">
        <v>97</v>
      </c>
      <c r="B279" s="66">
        <v>2022</v>
      </c>
      <c r="C279" s="66" t="s">
        <v>128</v>
      </c>
      <c r="D279" s="98" t="s">
        <v>103</v>
      </c>
      <c r="E279" s="66" t="s">
        <v>92</v>
      </c>
      <c r="F279" s="99" t="s">
        <v>146</v>
      </c>
      <c r="G279" s="161">
        <f t="shared" si="20"/>
        <v>0</v>
      </c>
      <c r="H279" s="420"/>
      <c r="I279" s="420"/>
      <c r="J279" s="420"/>
      <c r="K279" s="187"/>
      <c r="L279" s="188"/>
      <c r="M279" s="188"/>
      <c r="N279" s="188"/>
      <c r="O279" s="189"/>
      <c r="P279" s="187"/>
      <c r="Q279" s="136"/>
    </row>
    <row r="280" spans="1:17" x14ac:dyDescent="0.25">
      <c r="A280" s="40" t="s">
        <v>97</v>
      </c>
      <c r="B280" s="27">
        <v>2022</v>
      </c>
      <c r="C280" s="27" t="s">
        <v>129</v>
      </c>
      <c r="D280" s="29" t="s">
        <v>103</v>
      </c>
      <c r="E280" s="27" t="s">
        <v>92</v>
      </c>
      <c r="F280" s="30" t="s">
        <v>146</v>
      </c>
      <c r="G280" s="164">
        <f t="shared" si="20"/>
        <v>0</v>
      </c>
      <c r="H280" s="421"/>
      <c r="I280" s="421"/>
      <c r="J280" s="421"/>
      <c r="K280" s="190"/>
      <c r="L280" s="191"/>
      <c r="M280" s="191"/>
      <c r="N280" s="191"/>
      <c r="O280" s="192"/>
      <c r="P280" s="190"/>
      <c r="Q280" s="136"/>
    </row>
    <row r="281" spans="1:17" x14ac:dyDescent="0.25">
      <c r="A281" s="40" t="s">
        <v>97</v>
      </c>
      <c r="B281" s="27">
        <v>2022</v>
      </c>
      <c r="C281" s="27" t="s">
        <v>130</v>
      </c>
      <c r="D281" s="29" t="s">
        <v>103</v>
      </c>
      <c r="E281" s="27" t="s">
        <v>92</v>
      </c>
      <c r="F281" s="30" t="s">
        <v>146</v>
      </c>
      <c r="G281" s="164">
        <f t="shared" si="20"/>
        <v>0</v>
      </c>
      <c r="H281" s="421"/>
      <c r="I281" s="421"/>
      <c r="J281" s="421"/>
      <c r="K281" s="190"/>
      <c r="L281" s="191"/>
      <c r="M281" s="191"/>
      <c r="N281" s="191"/>
      <c r="O281" s="192"/>
      <c r="P281" s="190"/>
      <c r="Q281" s="136"/>
    </row>
    <row r="282" spans="1:17" x14ac:dyDescent="0.25">
      <c r="A282" s="40" t="s">
        <v>97</v>
      </c>
      <c r="B282" s="27">
        <v>2022</v>
      </c>
      <c r="C282" s="27" t="s">
        <v>131</v>
      </c>
      <c r="D282" s="29" t="s">
        <v>103</v>
      </c>
      <c r="E282" s="27" t="s">
        <v>92</v>
      </c>
      <c r="F282" s="30" t="s">
        <v>146</v>
      </c>
      <c r="G282" s="164">
        <f t="shared" si="20"/>
        <v>0</v>
      </c>
      <c r="H282" s="421"/>
      <c r="I282" s="421"/>
      <c r="J282" s="421"/>
      <c r="K282" s="190"/>
      <c r="L282" s="191"/>
      <c r="M282" s="191"/>
      <c r="N282" s="191"/>
      <c r="O282" s="192"/>
      <c r="P282" s="190"/>
      <c r="Q282" s="136"/>
    </row>
    <row r="283" spans="1:17" x14ac:dyDescent="0.25">
      <c r="A283" s="40" t="s">
        <v>97</v>
      </c>
      <c r="B283" s="27">
        <v>2022</v>
      </c>
      <c r="C283" s="27" t="s">
        <v>132</v>
      </c>
      <c r="D283" s="29" t="s">
        <v>103</v>
      </c>
      <c r="E283" s="27" t="s">
        <v>92</v>
      </c>
      <c r="F283" s="30" t="s">
        <v>146</v>
      </c>
      <c r="G283" s="164">
        <f t="shared" si="20"/>
        <v>0</v>
      </c>
      <c r="H283" s="421"/>
      <c r="I283" s="421"/>
      <c r="J283" s="421"/>
      <c r="K283" s="190"/>
      <c r="L283" s="191"/>
      <c r="M283" s="191"/>
      <c r="N283" s="191"/>
      <c r="O283" s="192"/>
      <c r="P283" s="190"/>
      <c r="Q283" s="136"/>
    </row>
    <row r="284" spans="1:17" x14ac:dyDescent="0.25">
      <c r="A284" s="40" t="s">
        <v>97</v>
      </c>
      <c r="B284" s="27">
        <v>2022</v>
      </c>
      <c r="C284" s="27" t="s">
        <v>133</v>
      </c>
      <c r="D284" s="29" t="s">
        <v>103</v>
      </c>
      <c r="E284" s="27" t="s">
        <v>92</v>
      </c>
      <c r="F284" s="30" t="s">
        <v>146</v>
      </c>
      <c r="G284" s="164">
        <f t="shared" si="20"/>
        <v>0</v>
      </c>
      <c r="H284" s="421"/>
      <c r="I284" s="421"/>
      <c r="J284" s="421"/>
      <c r="K284" s="190"/>
      <c r="L284" s="191"/>
      <c r="M284" s="191"/>
      <c r="N284" s="191"/>
      <c r="O284" s="192"/>
      <c r="P284" s="190"/>
      <c r="Q284" s="136"/>
    </row>
    <row r="285" spans="1:17" x14ac:dyDescent="0.25">
      <c r="A285" s="40" t="s">
        <v>97</v>
      </c>
      <c r="B285" s="27">
        <v>2022</v>
      </c>
      <c r="C285" s="27" t="s">
        <v>134</v>
      </c>
      <c r="D285" s="29" t="s">
        <v>103</v>
      </c>
      <c r="E285" s="27" t="s">
        <v>92</v>
      </c>
      <c r="F285" s="30" t="s">
        <v>146</v>
      </c>
      <c r="G285" s="164">
        <f t="shared" si="20"/>
        <v>0</v>
      </c>
      <c r="H285" s="421"/>
      <c r="I285" s="421"/>
      <c r="J285" s="421"/>
      <c r="K285" s="190"/>
      <c r="L285" s="191"/>
      <c r="M285" s="191"/>
      <c r="N285" s="191"/>
      <c r="O285" s="192"/>
      <c r="P285" s="190"/>
      <c r="Q285" s="136"/>
    </row>
    <row r="286" spans="1:17" x14ac:dyDescent="0.25">
      <c r="A286" s="40" t="s">
        <v>97</v>
      </c>
      <c r="B286" s="27">
        <v>2022</v>
      </c>
      <c r="C286" s="27" t="s">
        <v>135</v>
      </c>
      <c r="D286" s="29" t="s">
        <v>103</v>
      </c>
      <c r="E286" s="27" t="s">
        <v>92</v>
      </c>
      <c r="F286" s="30" t="s">
        <v>146</v>
      </c>
      <c r="G286" s="164">
        <f t="shared" si="20"/>
        <v>0</v>
      </c>
      <c r="H286" s="421"/>
      <c r="I286" s="421"/>
      <c r="J286" s="421"/>
      <c r="K286" s="190"/>
      <c r="L286" s="191"/>
      <c r="M286" s="191"/>
      <c r="N286" s="191"/>
      <c r="O286" s="192"/>
      <c r="P286" s="190"/>
      <c r="Q286" s="136"/>
    </row>
    <row r="287" spans="1:17" x14ac:dyDescent="0.25">
      <c r="A287" s="40" t="s">
        <v>97</v>
      </c>
      <c r="B287" s="27">
        <v>2022</v>
      </c>
      <c r="C287" s="27" t="s">
        <v>136</v>
      </c>
      <c r="D287" s="29" t="s">
        <v>103</v>
      </c>
      <c r="E287" s="27" t="s">
        <v>92</v>
      </c>
      <c r="F287" s="30" t="s">
        <v>146</v>
      </c>
      <c r="G287" s="164">
        <f t="shared" si="20"/>
        <v>0</v>
      </c>
      <c r="H287" s="421"/>
      <c r="I287" s="421"/>
      <c r="J287" s="421"/>
      <c r="K287" s="190"/>
      <c r="L287" s="191"/>
      <c r="M287" s="191"/>
      <c r="N287" s="191"/>
      <c r="O287" s="192"/>
      <c r="P287" s="190"/>
      <c r="Q287" s="136"/>
    </row>
    <row r="288" spans="1:17" x14ac:dyDescent="0.25">
      <c r="A288" s="40" t="s">
        <v>97</v>
      </c>
      <c r="B288" s="27">
        <v>2022</v>
      </c>
      <c r="C288" s="27" t="s">
        <v>137</v>
      </c>
      <c r="D288" s="29" t="s">
        <v>103</v>
      </c>
      <c r="E288" s="27" t="s">
        <v>92</v>
      </c>
      <c r="F288" s="30" t="s">
        <v>146</v>
      </c>
      <c r="G288" s="164">
        <f t="shared" si="20"/>
        <v>0</v>
      </c>
      <c r="H288" s="421"/>
      <c r="I288" s="421"/>
      <c r="J288" s="421"/>
      <c r="K288" s="190"/>
      <c r="L288" s="191"/>
      <c r="M288" s="191"/>
      <c r="N288" s="191"/>
      <c r="O288" s="192"/>
      <c r="P288" s="190"/>
      <c r="Q288" s="136"/>
    </row>
    <row r="289" spans="1:17" x14ac:dyDescent="0.25">
      <c r="A289" s="40" t="s">
        <v>97</v>
      </c>
      <c r="B289" s="27">
        <v>2022</v>
      </c>
      <c r="C289" s="27" t="s">
        <v>138</v>
      </c>
      <c r="D289" s="29" t="s">
        <v>103</v>
      </c>
      <c r="E289" s="27" t="s">
        <v>92</v>
      </c>
      <c r="F289" s="30" t="s">
        <v>146</v>
      </c>
      <c r="G289" s="164">
        <f t="shared" si="20"/>
        <v>0</v>
      </c>
      <c r="H289" s="421"/>
      <c r="I289" s="421"/>
      <c r="J289" s="421"/>
      <c r="K289" s="190"/>
      <c r="L289" s="191"/>
      <c r="M289" s="191"/>
      <c r="N289" s="191"/>
      <c r="O289" s="192"/>
      <c r="P289" s="190"/>
      <c r="Q289" s="136"/>
    </row>
    <row r="290" spans="1:17" x14ac:dyDescent="0.25">
      <c r="A290" s="40" t="s">
        <v>97</v>
      </c>
      <c r="B290" s="27">
        <v>2022</v>
      </c>
      <c r="C290" s="27" t="s">
        <v>139</v>
      </c>
      <c r="D290" s="29" t="s">
        <v>103</v>
      </c>
      <c r="E290" s="27" t="s">
        <v>92</v>
      </c>
      <c r="F290" s="30" t="s">
        <v>146</v>
      </c>
      <c r="G290" s="164">
        <f t="shared" si="20"/>
        <v>0</v>
      </c>
      <c r="H290" s="421"/>
      <c r="I290" s="421"/>
      <c r="J290" s="421"/>
      <c r="K290" s="190"/>
      <c r="L290" s="191"/>
      <c r="M290" s="191"/>
      <c r="N290" s="191"/>
      <c r="O290" s="192"/>
      <c r="P290" s="190"/>
      <c r="Q290" s="136"/>
    </row>
    <row r="291" spans="1:17" x14ac:dyDescent="0.25">
      <c r="A291" s="40" t="s">
        <v>97</v>
      </c>
      <c r="B291" s="27">
        <v>2022</v>
      </c>
      <c r="C291" s="27" t="s">
        <v>140</v>
      </c>
      <c r="D291" s="29" t="s">
        <v>103</v>
      </c>
      <c r="E291" s="27" t="s">
        <v>92</v>
      </c>
      <c r="F291" s="30" t="s">
        <v>146</v>
      </c>
      <c r="G291" s="164">
        <f t="shared" si="20"/>
        <v>0</v>
      </c>
      <c r="H291" s="421"/>
      <c r="I291" s="421"/>
      <c r="J291" s="421"/>
      <c r="K291" s="190"/>
      <c r="L291" s="191"/>
      <c r="M291" s="191"/>
      <c r="N291" s="191"/>
      <c r="O291" s="192"/>
      <c r="P291" s="190"/>
      <c r="Q291" s="136"/>
    </row>
    <row r="292" spans="1:17" x14ac:dyDescent="0.25">
      <c r="A292" s="40" t="s">
        <v>97</v>
      </c>
      <c r="B292" s="27">
        <v>2022</v>
      </c>
      <c r="C292" s="27" t="s">
        <v>141</v>
      </c>
      <c r="D292" s="29" t="s">
        <v>103</v>
      </c>
      <c r="E292" s="27" t="s">
        <v>92</v>
      </c>
      <c r="F292" s="30" t="s">
        <v>146</v>
      </c>
      <c r="G292" s="164">
        <f t="shared" si="20"/>
        <v>0</v>
      </c>
      <c r="H292" s="421"/>
      <c r="I292" s="421"/>
      <c r="J292" s="421"/>
      <c r="K292" s="190"/>
      <c r="L292" s="191"/>
      <c r="M292" s="191"/>
      <c r="N292" s="191"/>
      <c r="O292" s="192"/>
      <c r="P292" s="190"/>
      <c r="Q292" s="136"/>
    </row>
    <row r="293" spans="1:17" x14ac:dyDescent="0.25">
      <c r="A293" s="40" t="s">
        <v>97</v>
      </c>
      <c r="B293" s="27">
        <v>2022</v>
      </c>
      <c r="C293" s="27" t="s">
        <v>142</v>
      </c>
      <c r="D293" s="29" t="s">
        <v>103</v>
      </c>
      <c r="E293" s="27" t="s">
        <v>92</v>
      </c>
      <c r="F293" s="30" t="s">
        <v>146</v>
      </c>
      <c r="G293" s="164">
        <f t="shared" si="20"/>
        <v>0</v>
      </c>
      <c r="H293" s="421"/>
      <c r="I293" s="421"/>
      <c r="J293" s="421"/>
      <c r="K293" s="190"/>
      <c r="L293" s="191"/>
      <c r="M293" s="191"/>
      <c r="N293" s="191"/>
      <c r="O293" s="192"/>
      <c r="P293" s="190"/>
      <c r="Q293" s="136"/>
    </row>
    <row r="294" spans="1:17" x14ac:dyDescent="0.25">
      <c r="A294" s="40" t="s">
        <v>97</v>
      </c>
      <c r="B294" s="27">
        <v>2022</v>
      </c>
      <c r="C294" s="27" t="s">
        <v>143</v>
      </c>
      <c r="D294" s="29" t="s">
        <v>103</v>
      </c>
      <c r="E294" s="27" t="s">
        <v>92</v>
      </c>
      <c r="F294" s="30" t="s">
        <v>146</v>
      </c>
      <c r="G294" s="164">
        <f t="shared" si="20"/>
        <v>0</v>
      </c>
      <c r="H294" s="421"/>
      <c r="I294" s="421"/>
      <c r="J294" s="421"/>
      <c r="K294" s="190"/>
      <c r="L294" s="191"/>
      <c r="M294" s="191"/>
      <c r="N294" s="191"/>
      <c r="O294" s="192"/>
      <c r="P294" s="190"/>
      <c r="Q294" s="136"/>
    </row>
    <row r="295" spans="1:17" x14ac:dyDescent="0.25">
      <c r="A295" s="40" t="s">
        <v>97</v>
      </c>
      <c r="B295" s="27">
        <v>2022</v>
      </c>
      <c r="C295" s="27" t="s">
        <v>144</v>
      </c>
      <c r="D295" s="29" t="s">
        <v>103</v>
      </c>
      <c r="E295" s="27" t="s">
        <v>92</v>
      </c>
      <c r="F295" s="30" t="s">
        <v>146</v>
      </c>
      <c r="G295" s="164">
        <f t="shared" si="20"/>
        <v>0</v>
      </c>
      <c r="H295" s="421"/>
      <c r="I295" s="421"/>
      <c r="J295" s="421"/>
      <c r="K295" s="190"/>
      <c r="L295" s="191"/>
      <c r="M295" s="191"/>
      <c r="N295" s="191"/>
      <c r="O295" s="192"/>
      <c r="P295" s="190"/>
      <c r="Q295" s="136"/>
    </row>
    <row r="296" spans="1:17" x14ac:dyDescent="0.25">
      <c r="A296" s="40" t="s">
        <v>97</v>
      </c>
      <c r="B296" s="27">
        <v>2022</v>
      </c>
      <c r="C296" s="27" t="s">
        <v>145</v>
      </c>
      <c r="D296" s="29" t="s">
        <v>103</v>
      </c>
      <c r="E296" s="27" t="s">
        <v>92</v>
      </c>
      <c r="F296" s="30" t="s">
        <v>146</v>
      </c>
      <c r="G296" s="164">
        <f t="shared" si="20"/>
        <v>0</v>
      </c>
      <c r="H296" s="421"/>
      <c r="I296" s="421"/>
      <c r="J296" s="421"/>
      <c r="K296" s="190"/>
      <c r="L296" s="191"/>
      <c r="M296" s="191"/>
      <c r="N296" s="191"/>
      <c r="O296" s="192"/>
      <c r="P296" s="190"/>
      <c r="Q296" s="136"/>
    </row>
    <row r="297" spans="1:17" x14ac:dyDescent="0.25">
      <c r="A297" s="40" t="s">
        <v>97</v>
      </c>
      <c r="B297" s="27">
        <v>2022</v>
      </c>
      <c r="C297" s="27" t="s">
        <v>103</v>
      </c>
      <c r="D297" s="29" t="s">
        <v>103</v>
      </c>
      <c r="E297" s="27" t="s">
        <v>92</v>
      </c>
      <c r="F297" s="30" t="s">
        <v>146</v>
      </c>
      <c r="G297" s="164">
        <f t="shared" si="20"/>
        <v>0</v>
      </c>
      <c r="H297" s="421"/>
      <c r="I297" s="421"/>
      <c r="J297" s="421"/>
      <c r="K297" s="190"/>
      <c r="L297" s="191"/>
      <c r="M297" s="191"/>
      <c r="N297" s="191"/>
      <c r="O297" s="192"/>
      <c r="P297" s="190"/>
      <c r="Q297" s="136"/>
    </row>
    <row r="298" spans="1:17" x14ac:dyDescent="0.25">
      <c r="A298" s="65" t="s">
        <v>97</v>
      </c>
      <c r="B298" s="66">
        <v>2023</v>
      </c>
      <c r="C298" s="66" t="s">
        <v>128</v>
      </c>
      <c r="D298" s="98" t="s">
        <v>103</v>
      </c>
      <c r="E298" s="66" t="s">
        <v>92</v>
      </c>
      <c r="F298" s="99" t="s">
        <v>146</v>
      </c>
      <c r="G298" s="161">
        <f t="shared" si="20"/>
        <v>0</v>
      </c>
      <c r="H298" s="420"/>
      <c r="I298" s="420"/>
      <c r="J298" s="420"/>
      <c r="K298" s="187"/>
      <c r="L298" s="188"/>
      <c r="M298" s="188"/>
      <c r="N298" s="188"/>
      <c r="O298" s="189"/>
      <c r="P298" s="187"/>
      <c r="Q298" s="136"/>
    </row>
    <row r="299" spans="1:17" x14ac:dyDescent="0.25">
      <c r="A299" s="40" t="s">
        <v>97</v>
      </c>
      <c r="B299" s="27">
        <v>2023</v>
      </c>
      <c r="C299" s="27" t="s">
        <v>129</v>
      </c>
      <c r="D299" s="29" t="s">
        <v>103</v>
      </c>
      <c r="E299" s="27" t="s">
        <v>92</v>
      </c>
      <c r="F299" s="30" t="s">
        <v>146</v>
      </c>
      <c r="G299" s="164">
        <f t="shared" si="20"/>
        <v>0</v>
      </c>
      <c r="H299" s="421"/>
      <c r="I299" s="421"/>
      <c r="J299" s="421"/>
      <c r="K299" s="190"/>
      <c r="L299" s="191"/>
      <c r="M299" s="191"/>
      <c r="N299" s="191"/>
      <c r="O299" s="192"/>
      <c r="P299" s="190"/>
      <c r="Q299" s="136"/>
    </row>
    <row r="300" spans="1:17" x14ac:dyDescent="0.25">
      <c r="A300" s="40" t="s">
        <v>97</v>
      </c>
      <c r="B300" s="27">
        <v>2023</v>
      </c>
      <c r="C300" s="27" t="s">
        <v>130</v>
      </c>
      <c r="D300" s="29" t="s">
        <v>103</v>
      </c>
      <c r="E300" s="27" t="s">
        <v>92</v>
      </c>
      <c r="F300" s="30" t="s">
        <v>146</v>
      </c>
      <c r="G300" s="164">
        <f t="shared" si="20"/>
        <v>0</v>
      </c>
      <c r="H300" s="421"/>
      <c r="I300" s="421"/>
      <c r="J300" s="421"/>
      <c r="K300" s="190"/>
      <c r="L300" s="191"/>
      <c r="M300" s="191"/>
      <c r="N300" s="191"/>
      <c r="O300" s="192"/>
      <c r="P300" s="190"/>
      <c r="Q300" s="136"/>
    </row>
    <row r="301" spans="1:17" x14ac:dyDescent="0.25">
      <c r="A301" s="40" t="s">
        <v>97</v>
      </c>
      <c r="B301" s="27">
        <v>2023</v>
      </c>
      <c r="C301" s="27" t="s">
        <v>131</v>
      </c>
      <c r="D301" s="29" t="s">
        <v>103</v>
      </c>
      <c r="E301" s="27" t="s">
        <v>92</v>
      </c>
      <c r="F301" s="30" t="s">
        <v>146</v>
      </c>
      <c r="G301" s="164">
        <f t="shared" si="20"/>
        <v>0</v>
      </c>
      <c r="H301" s="421"/>
      <c r="I301" s="421"/>
      <c r="J301" s="421"/>
      <c r="K301" s="190"/>
      <c r="L301" s="191"/>
      <c r="M301" s="191"/>
      <c r="N301" s="191"/>
      <c r="O301" s="192"/>
      <c r="P301" s="190"/>
      <c r="Q301" s="136"/>
    </row>
    <row r="302" spans="1:17" x14ac:dyDescent="0.25">
      <c r="A302" s="40" t="s">
        <v>97</v>
      </c>
      <c r="B302" s="27">
        <v>2023</v>
      </c>
      <c r="C302" s="27" t="s">
        <v>132</v>
      </c>
      <c r="D302" s="29" t="s">
        <v>103</v>
      </c>
      <c r="E302" s="27" t="s">
        <v>92</v>
      </c>
      <c r="F302" s="30" t="s">
        <v>146</v>
      </c>
      <c r="G302" s="164">
        <f t="shared" si="20"/>
        <v>0</v>
      </c>
      <c r="H302" s="421"/>
      <c r="I302" s="421"/>
      <c r="J302" s="421"/>
      <c r="K302" s="190"/>
      <c r="L302" s="191"/>
      <c r="M302" s="191"/>
      <c r="N302" s="191"/>
      <c r="O302" s="192"/>
      <c r="P302" s="190"/>
      <c r="Q302" s="136"/>
    </row>
    <row r="303" spans="1:17" x14ac:dyDescent="0.25">
      <c r="A303" s="40" t="s">
        <v>97</v>
      </c>
      <c r="B303" s="27">
        <v>2023</v>
      </c>
      <c r="C303" s="27" t="s">
        <v>133</v>
      </c>
      <c r="D303" s="29" t="s">
        <v>103</v>
      </c>
      <c r="E303" s="27" t="s">
        <v>92</v>
      </c>
      <c r="F303" s="30" t="s">
        <v>146</v>
      </c>
      <c r="G303" s="164">
        <f t="shared" si="20"/>
        <v>0</v>
      </c>
      <c r="H303" s="421"/>
      <c r="I303" s="421"/>
      <c r="J303" s="421"/>
      <c r="K303" s="190"/>
      <c r="L303" s="191"/>
      <c r="M303" s="191"/>
      <c r="N303" s="191"/>
      <c r="O303" s="192"/>
      <c r="P303" s="190"/>
      <c r="Q303" s="136"/>
    </row>
    <row r="304" spans="1:17" x14ac:dyDescent="0.25">
      <c r="A304" s="40" t="s">
        <v>97</v>
      </c>
      <c r="B304" s="27">
        <v>2023</v>
      </c>
      <c r="C304" s="27" t="s">
        <v>134</v>
      </c>
      <c r="D304" s="29" t="s">
        <v>103</v>
      </c>
      <c r="E304" s="27" t="s">
        <v>92</v>
      </c>
      <c r="F304" s="30" t="s">
        <v>146</v>
      </c>
      <c r="G304" s="164">
        <f t="shared" si="20"/>
        <v>0</v>
      </c>
      <c r="H304" s="421"/>
      <c r="I304" s="421"/>
      <c r="J304" s="421"/>
      <c r="K304" s="190"/>
      <c r="L304" s="191"/>
      <c r="M304" s="191"/>
      <c r="N304" s="191"/>
      <c r="O304" s="192"/>
      <c r="P304" s="190"/>
      <c r="Q304" s="136"/>
    </row>
    <row r="305" spans="1:17" x14ac:dyDescent="0.25">
      <c r="A305" s="40" t="s">
        <v>97</v>
      </c>
      <c r="B305" s="27">
        <v>2023</v>
      </c>
      <c r="C305" s="27" t="s">
        <v>135</v>
      </c>
      <c r="D305" s="29" t="s">
        <v>103</v>
      </c>
      <c r="E305" s="27" t="s">
        <v>92</v>
      </c>
      <c r="F305" s="30" t="s">
        <v>146</v>
      </c>
      <c r="G305" s="164">
        <f t="shared" si="20"/>
        <v>0</v>
      </c>
      <c r="H305" s="421"/>
      <c r="I305" s="421"/>
      <c r="J305" s="421"/>
      <c r="K305" s="190"/>
      <c r="L305" s="191"/>
      <c r="M305" s="191"/>
      <c r="N305" s="191"/>
      <c r="O305" s="192"/>
      <c r="P305" s="190"/>
      <c r="Q305" s="136"/>
    </row>
    <row r="306" spans="1:17" x14ac:dyDescent="0.25">
      <c r="A306" s="40" t="s">
        <v>97</v>
      </c>
      <c r="B306" s="27">
        <v>2023</v>
      </c>
      <c r="C306" s="27" t="s">
        <v>136</v>
      </c>
      <c r="D306" s="29" t="s">
        <v>103</v>
      </c>
      <c r="E306" s="27" t="s">
        <v>92</v>
      </c>
      <c r="F306" s="30" t="s">
        <v>146</v>
      </c>
      <c r="G306" s="164">
        <f t="shared" si="20"/>
        <v>0</v>
      </c>
      <c r="H306" s="421"/>
      <c r="I306" s="421"/>
      <c r="J306" s="421"/>
      <c r="K306" s="190"/>
      <c r="L306" s="191"/>
      <c r="M306" s="191"/>
      <c r="N306" s="191"/>
      <c r="O306" s="192"/>
      <c r="P306" s="190"/>
      <c r="Q306" s="136"/>
    </row>
    <row r="307" spans="1:17" x14ac:dyDescent="0.25">
      <c r="A307" s="40" t="s">
        <v>97</v>
      </c>
      <c r="B307" s="27">
        <v>2023</v>
      </c>
      <c r="C307" s="27" t="s">
        <v>137</v>
      </c>
      <c r="D307" s="29" t="s">
        <v>103</v>
      </c>
      <c r="E307" s="27" t="s">
        <v>92</v>
      </c>
      <c r="F307" s="30" t="s">
        <v>146</v>
      </c>
      <c r="G307" s="164">
        <f t="shared" si="20"/>
        <v>0</v>
      </c>
      <c r="H307" s="421"/>
      <c r="I307" s="421"/>
      <c r="J307" s="421"/>
      <c r="K307" s="190"/>
      <c r="L307" s="191"/>
      <c r="M307" s="191"/>
      <c r="N307" s="191"/>
      <c r="O307" s="192"/>
      <c r="P307" s="190"/>
      <c r="Q307" s="136"/>
    </row>
    <row r="308" spans="1:17" x14ac:dyDescent="0.25">
      <c r="A308" s="40" t="s">
        <v>97</v>
      </c>
      <c r="B308" s="27">
        <v>2023</v>
      </c>
      <c r="C308" s="27" t="s">
        <v>138</v>
      </c>
      <c r="D308" s="29" t="s">
        <v>103</v>
      </c>
      <c r="E308" s="27" t="s">
        <v>92</v>
      </c>
      <c r="F308" s="30" t="s">
        <v>146</v>
      </c>
      <c r="G308" s="164">
        <f t="shared" si="20"/>
        <v>0</v>
      </c>
      <c r="H308" s="421"/>
      <c r="I308" s="421"/>
      <c r="J308" s="421"/>
      <c r="K308" s="190"/>
      <c r="L308" s="191"/>
      <c r="M308" s="191"/>
      <c r="N308" s="191"/>
      <c r="O308" s="192"/>
      <c r="P308" s="190"/>
      <c r="Q308" s="136"/>
    </row>
    <row r="309" spans="1:17" x14ac:dyDescent="0.25">
      <c r="A309" s="40" t="s">
        <v>97</v>
      </c>
      <c r="B309" s="27">
        <v>2023</v>
      </c>
      <c r="C309" s="27" t="s">
        <v>139</v>
      </c>
      <c r="D309" s="29" t="s">
        <v>103</v>
      </c>
      <c r="E309" s="27" t="s">
        <v>92</v>
      </c>
      <c r="F309" s="30" t="s">
        <v>146</v>
      </c>
      <c r="G309" s="164">
        <f t="shared" si="20"/>
        <v>0</v>
      </c>
      <c r="H309" s="421"/>
      <c r="I309" s="421"/>
      <c r="J309" s="421"/>
      <c r="K309" s="190"/>
      <c r="L309" s="191"/>
      <c r="M309" s="191"/>
      <c r="N309" s="191"/>
      <c r="O309" s="192"/>
      <c r="P309" s="190"/>
      <c r="Q309" s="136"/>
    </row>
    <row r="310" spans="1:17" x14ac:dyDescent="0.25">
      <c r="A310" s="40" t="s">
        <v>97</v>
      </c>
      <c r="B310" s="27">
        <v>2023</v>
      </c>
      <c r="C310" s="27" t="s">
        <v>140</v>
      </c>
      <c r="D310" s="29" t="s">
        <v>103</v>
      </c>
      <c r="E310" s="27" t="s">
        <v>92</v>
      </c>
      <c r="F310" s="30" t="s">
        <v>146</v>
      </c>
      <c r="G310" s="164">
        <f t="shared" si="20"/>
        <v>0</v>
      </c>
      <c r="H310" s="421"/>
      <c r="I310" s="421"/>
      <c r="J310" s="421"/>
      <c r="K310" s="190"/>
      <c r="L310" s="191"/>
      <c r="M310" s="191"/>
      <c r="N310" s="191"/>
      <c r="O310" s="192"/>
      <c r="P310" s="190"/>
      <c r="Q310" s="136"/>
    </row>
    <row r="311" spans="1:17" x14ac:dyDescent="0.25">
      <c r="A311" s="40" t="s">
        <v>97</v>
      </c>
      <c r="B311" s="27">
        <v>2023</v>
      </c>
      <c r="C311" s="27" t="s">
        <v>141</v>
      </c>
      <c r="D311" s="29" t="s">
        <v>103</v>
      </c>
      <c r="E311" s="27" t="s">
        <v>92</v>
      </c>
      <c r="F311" s="30" t="s">
        <v>146</v>
      </c>
      <c r="G311" s="164">
        <f t="shared" si="20"/>
        <v>0</v>
      </c>
      <c r="H311" s="421"/>
      <c r="I311" s="421"/>
      <c r="J311" s="421"/>
      <c r="K311" s="190"/>
      <c r="L311" s="191"/>
      <c r="M311" s="191"/>
      <c r="N311" s="191"/>
      <c r="O311" s="192"/>
      <c r="P311" s="190"/>
      <c r="Q311" s="136"/>
    </row>
    <row r="312" spans="1:17" x14ac:dyDescent="0.25">
      <c r="A312" s="40" t="s">
        <v>97</v>
      </c>
      <c r="B312" s="27">
        <v>2023</v>
      </c>
      <c r="C312" s="27" t="s">
        <v>142</v>
      </c>
      <c r="D312" s="29" t="s">
        <v>103</v>
      </c>
      <c r="E312" s="27" t="s">
        <v>92</v>
      </c>
      <c r="F312" s="30" t="s">
        <v>146</v>
      </c>
      <c r="G312" s="164">
        <f t="shared" si="20"/>
        <v>0</v>
      </c>
      <c r="H312" s="421"/>
      <c r="I312" s="421"/>
      <c r="J312" s="421"/>
      <c r="K312" s="190"/>
      <c r="L312" s="191"/>
      <c r="M312" s="191"/>
      <c r="N312" s="191"/>
      <c r="O312" s="192"/>
      <c r="P312" s="190"/>
      <c r="Q312" s="136"/>
    </row>
    <row r="313" spans="1:17" x14ac:dyDescent="0.25">
      <c r="A313" s="40" t="s">
        <v>97</v>
      </c>
      <c r="B313" s="27">
        <v>2023</v>
      </c>
      <c r="C313" s="27" t="s">
        <v>143</v>
      </c>
      <c r="D313" s="29" t="s">
        <v>103</v>
      </c>
      <c r="E313" s="27" t="s">
        <v>92</v>
      </c>
      <c r="F313" s="30" t="s">
        <v>146</v>
      </c>
      <c r="G313" s="164">
        <f t="shared" si="20"/>
        <v>0</v>
      </c>
      <c r="H313" s="421"/>
      <c r="I313" s="421"/>
      <c r="J313" s="421"/>
      <c r="K313" s="190"/>
      <c r="L313" s="191"/>
      <c r="M313" s="191"/>
      <c r="N313" s="191"/>
      <c r="O313" s="192"/>
      <c r="P313" s="190"/>
      <c r="Q313" s="136"/>
    </row>
    <row r="314" spans="1:17" x14ac:dyDescent="0.25">
      <c r="A314" s="40" t="s">
        <v>97</v>
      </c>
      <c r="B314" s="27">
        <v>2023</v>
      </c>
      <c r="C314" s="27" t="s">
        <v>144</v>
      </c>
      <c r="D314" s="29" t="s">
        <v>103</v>
      </c>
      <c r="E314" s="27" t="s">
        <v>92</v>
      </c>
      <c r="F314" s="30" t="s">
        <v>146</v>
      </c>
      <c r="G314" s="164">
        <f t="shared" si="20"/>
        <v>0</v>
      </c>
      <c r="H314" s="421"/>
      <c r="I314" s="421"/>
      <c r="J314" s="421"/>
      <c r="K314" s="190"/>
      <c r="L314" s="191"/>
      <c r="M314" s="191"/>
      <c r="N314" s="191"/>
      <c r="O314" s="192"/>
      <c r="P314" s="190"/>
      <c r="Q314" s="136"/>
    </row>
    <row r="315" spans="1:17" x14ac:dyDescent="0.25">
      <c r="A315" s="40" t="s">
        <v>97</v>
      </c>
      <c r="B315" s="27">
        <v>2023</v>
      </c>
      <c r="C315" s="27" t="s">
        <v>145</v>
      </c>
      <c r="D315" s="29" t="s">
        <v>103</v>
      </c>
      <c r="E315" s="27" t="s">
        <v>92</v>
      </c>
      <c r="F315" s="30" t="s">
        <v>146</v>
      </c>
      <c r="G315" s="164">
        <f t="shared" si="20"/>
        <v>0</v>
      </c>
      <c r="H315" s="421"/>
      <c r="I315" s="421"/>
      <c r="J315" s="421"/>
      <c r="K315" s="190"/>
      <c r="L315" s="191"/>
      <c r="M315" s="191"/>
      <c r="N315" s="191"/>
      <c r="O315" s="192"/>
      <c r="P315" s="190"/>
      <c r="Q315" s="136"/>
    </row>
    <row r="316" spans="1:17" x14ac:dyDescent="0.25">
      <c r="A316" s="83" t="s">
        <v>97</v>
      </c>
      <c r="B316" s="84">
        <v>2023</v>
      </c>
      <c r="C316" s="84" t="s">
        <v>103</v>
      </c>
      <c r="D316" s="96" t="s">
        <v>103</v>
      </c>
      <c r="E316" s="84" t="s">
        <v>92</v>
      </c>
      <c r="F316" s="97" t="s">
        <v>146</v>
      </c>
      <c r="G316" s="193">
        <f t="shared" si="20"/>
        <v>0</v>
      </c>
      <c r="H316" s="426"/>
      <c r="I316" s="426"/>
      <c r="J316" s="426"/>
      <c r="K316" s="194"/>
      <c r="L316" s="195"/>
      <c r="M316" s="195"/>
      <c r="N316" s="195"/>
      <c r="O316" s="196"/>
      <c r="P316" s="194"/>
      <c r="Q316" s="136"/>
    </row>
  </sheetData>
  <sheetProtection algorithmName="SHA-512" hashValue="JsUPrOpQkBPrgOeDSoVYWF6heXogBVTRO+JjT/3094H1+b7WgS63psWWSPRmUObSn8qJNG6x/AX3wxMVuNBHFQ==" saltValue="WUQQ+QqzodPeSv6WSxGvcA==" spinCount="100000" sheet="1" formatColumns="0" formatRows="0"/>
  <mergeCells count="5">
    <mergeCell ref="L6:O6"/>
    <mergeCell ref="A4:B4"/>
    <mergeCell ref="C4:E4"/>
    <mergeCell ref="H6:J6"/>
    <mergeCell ref="G6:G7"/>
  </mergeCells>
  <pageMargins left="0.7" right="0.7" top="0.75" bottom="0.75" header="0.3" footer="0.3"/>
  <pageSetup scale="3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sheetPr>
  <dimension ref="A1:T703"/>
  <sheetViews>
    <sheetView zoomScale="80" zoomScaleNormal="80" workbookViewId="0">
      <pane xSplit="7" ySplit="7" topLeftCell="H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5.5703125" style="15" bestFit="1" customWidth="1"/>
    <col min="3" max="3" width="8.5703125" style="15" bestFit="1" customWidth="1"/>
    <col min="4" max="4" width="6.5703125" style="15" bestFit="1" customWidth="1"/>
    <col min="5" max="5" width="7.85546875" style="15" bestFit="1" customWidth="1"/>
    <col min="6" max="6" width="12.140625" style="15" bestFit="1" customWidth="1"/>
    <col min="7" max="7" width="16" style="15" bestFit="1" customWidth="1"/>
    <col min="8" max="16" width="15.85546875" style="15" customWidth="1"/>
    <col min="17" max="17" width="15.140625" style="15"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148</v>
      </c>
      <c r="B1" s="136"/>
      <c r="C1" s="136"/>
      <c r="D1" s="136"/>
      <c r="E1" s="136"/>
      <c r="F1" s="136"/>
      <c r="G1" s="136"/>
      <c r="H1" s="47"/>
      <c r="S1" s="8"/>
      <c r="T1" s="8"/>
    </row>
    <row r="2" spans="1:20" customFormat="1" ht="15.75" x14ac:dyDescent="0.25">
      <c r="A2" s="131" t="s">
        <v>51</v>
      </c>
      <c r="B2" s="136"/>
      <c r="C2" s="136"/>
      <c r="D2" s="136"/>
      <c r="E2" s="136"/>
      <c r="F2" s="136"/>
      <c r="G2" s="136"/>
      <c r="S2" s="8"/>
      <c r="T2" s="8"/>
    </row>
    <row r="3" spans="1:20" customFormat="1" ht="15.75" x14ac:dyDescent="0.25">
      <c r="A3" s="132" t="s">
        <v>241</v>
      </c>
      <c r="B3" s="136"/>
      <c r="C3" s="136"/>
      <c r="D3" s="136"/>
      <c r="E3" s="136"/>
      <c r="F3" s="136"/>
      <c r="G3" s="136"/>
      <c r="S3" s="8"/>
      <c r="T3" s="8"/>
    </row>
    <row r="4" spans="1:20" x14ac:dyDescent="0.25">
      <c r="A4" s="497" t="s">
        <v>55</v>
      </c>
      <c r="B4" s="498"/>
      <c r="C4" s="489" t="str">
        <f>A!C5</f>
        <v>[Input Required]</v>
      </c>
      <c r="D4" s="490"/>
      <c r="E4" s="491"/>
      <c r="H4" s="36"/>
    </row>
    <row r="5" spans="1:20" x14ac:dyDescent="0.25">
      <c r="H5" s="36"/>
    </row>
    <row r="6" spans="1:20" ht="45" x14ac:dyDescent="0.25">
      <c r="G6" s="158"/>
      <c r="H6" s="492" t="s">
        <v>80</v>
      </c>
      <c r="I6" s="494" t="s">
        <v>115</v>
      </c>
      <c r="J6" s="495"/>
      <c r="K6" s="496"/>
      <c r="L6" s="18" t="s">
        <v>116</v>
      </c>
      <c r="M6" s="488" t="s">
        <v>117</v>
      </c>
      <c r="N6" s="488"/>
      <c r="O6" s="488"/>
      <c r="P6" s="488"/>
      <c r="Q6" s="19" t="s">
        <v>118</v>
      </c>
    </row>
    <row r="7" spans="1:20" ht="45" customHeight="1" x14ac:dyDescent="0.25">
      <c r="A7" s="159" t="s">
        <v>82</v>
      </c>
      <c r="B7" s="159" t="s">
        <v>83</v>
      </c>
      <c r="C7" s="160" t="s">
        <v>149</v>
      </c>
      <c r="D7" s="160" t="s">
        <v>150</v>
      </c>
      <c r="E7" s="160" t="s">
        <v>84</v>
      </c>
      <c r="F7" s="160" t="s">
        <v>85</v>
      </c>
      <c r="G7" s="135" t="s">
        <v>86</v>
      </c>
      <c r="H7" s="493"/>
      <c r="I7" s="18" t="s">
        <v>120</v>
      </c>
      <c r="J7" s="38" t="s">
        <v>121</v>
      </c>
      <c r="K7" s="24" t="s">
        <v>122</v>
      </c>
      <c r="L7" s="18" t="s">
        <v>116</v>
      </c>
      <c r="M7" s="18" t="s">
        <v>123</v>
      </c>
      <c r="N7" s="39" t="s">
        <v>124</v>
      </c>
      <c r="O7" s="39" t="s">
        <v>125</v>
      </c>
      <c r="P7" s="39" t="s">
        <v>126</v>
      </c>
      <c r="Q7" s="18" t="s">
        <v>127</v>
      </c>
      <c r="R7" s="136"/>
    </row>
    <row r="8" spans="1:20" x14ac:dyDescent="0.25">
      <c r="A8" s="65" t="s">
        <v>91</v>
      </c>
      <c r="B8" s="66">
        <v>2021</v>
      </c>
      <c r="C8" s="66" t="s">
        <v>151</v>
      </c>
      <c r="D8" s="66" t="s">
        <v>152</v>
      </c>
      <c r="E8" s="68" t="s">
        <v>92</v>
      </c>
      <c r="F8" s="68" t="s">
        <v>92</v>
      </c>
      <c r="G8" s="66" t="s">
        <v>93</v>
      </c>
      <c r="H8" s="161">
        <f t="shared" ref="H8:H71" si="0">SUM(I8:Q8)</f>
        <v>0</v>
      </c>
      <c r="I8" s="161">
        <f t="shared" ref="I8:P17" si="1">I116+I200+I284+I368</f>
        <v>0</v>
      </c>
      <c r="J8" s="161">
        <f t="shared" si="1"/>
        <v>0</v>
      </c>
      <c r="K8" s="161">
        <f t="shared" si="1"/>
        <v>0</v>
      </c>
      <c r="L8" s="162">
        <f t="shared" si="1"/>
        <v>0</v>
      </c>
      <c r="M8" s="163">
        <f t="shared" si="1"/>
        <v>0</v>
      </c>
      <c r="N8" s="163">
        <f t="shared" si="1"/>
        <v>0</v>
      </c>
      <c r="O8" s="163">
        <f t="shared" si="1"/>
        <v>0</v>
      </c>
      <c r="P8" s="161">
        <f t="shared" si="1"/>
        <v>0</v>
      </c>
      <c r="Q8" s="162">
        <f t="shared" ref="Q8" si="2">Q116+Q200+Q284+Q368</f>
        <v>0</v>
      </c>
      <c r="R8" s="136"/>
      <c r="T8" s="16" t="str">
        <f t="shared" ref="T8:T39" si="3">B8&amp;C8&amp;D8&amp;E8&amp;F8</f>
        <v>2021Male0-4AllAll</v>
      </c>
    </row>
    <row r="9" spans="1:20" x14ac:dyDescent="0.25">
      <c r="A9" s="40" t="s">
        <v>91</v>
      </c>
      <c r="B9" s="27">
        <v>2021</v>
      </c>
      <c r="C9" s="27" t="s">
        <v>151</v>
      </c>
      <c r="D9" s="27" t="s">
        <v>153</v>
      </c>
      <c r="E9" s="72" t="s">
        <v>92</v>
      </c>
      <c r="F9" s="72" t="s">
        <v>92</v>
      </c>
      <c r="G9" s="27" t="s">
        <v>93</v>
      </c>
      <c r="H9" s="164">
        <f t="shared" si="0"/>
        <v>0</v>
      </c>
      <c r="I9" s="164">
        <f t="shared" si="1"/>
        <v>0</v>
      </c>
      <c r="J9" s="164">
        <f t="shared" si="1"/>
        <v>0</v>
      </c>
      <c r="K9" s="164">
        <f t="shared" si="1"/>
        <v>0</v>
      </c>
      <c r="L9" s="138">
        <f t="shared" si="1"/>
        <v>0</v>
      </c>
      <c r="M9" s="165">
        <f t="shared" si="1"/>
        <v>0</v>
      </c>
      <c r="N9" s="165">
        <f t="shared" si="1"/>
        <v>0</v>
      </c>
      <c r="O9" s="165">
        <f t="shared" si="1"/>
        <v>0</v>
      </c>
      <c r="P9" s="164">
        <f t="shared" si="1"/>
        <v>0</v>
      </c>
      <c r="Q9" s="138">
        <f t="shared" ref="Q9" si="4">Q117+Q201+Q285+Q369</f>
        <v>0</v>
      </c>
      <c r="R9" s="136"/>
      <c r="T9" s="16" t="str">
        <f t="shared" si="3"/>
        <v>2021Male5-9AllAll</v>
      </c>
    </row>
    <row r="10" spans="1:20" x14ac:dyDescent="0.25">
      <c r="A10" s="40" t="s">
        <v>91</v>
      </c>
      <c r="B10" s="27">
        <v>2021</v>
      </c>
      <c r="C10" s="27" t="s">
        <v>151</v>
      </c>
      <c r="D10" s="27" t="s">
        <v>154</v>
      </c>
      <c r="E10" s="72" t="s">
        <v>92</v>
      </c>
      <c r="F10" s="72" t="s">
        <v>92</v>
      </c>
      <c r="G10" s="27" t="s">
        <v>93</v>
      </c>
      <c r="H10" s="164">
        <f t="shared" si="0"/>
        <v>0</v>
      </c>
      <c r="I10" s="164">
        <f t="shared" si="1"/>
        <v>0</v>
      </c>
      <c r="J10" s="164">
        <f t="shared" si="1"/>
        <v>0</v>
      </c>
      <c r="K10" s="164">
        <f t="shared" si="1"/>
        <v>0</v>
      </c>
      <c r="L10" s="138">
        <f t="shared" si="1"/>
        <v>0</v>
      </c>
      <c r="M10" s="165">
        <f t="shared" si="1"/>
        <v>0</v>
      </c>
      <c r="N10" s="165">
        <f t="shared" si="1"/>
        <v>0</v>
      </c>
      <c r="O10" s="165">
        <f t="shared" si="1"/>
        <v>0</v>
      </c>
      <c r="P10" s="164">
        <f t="shared" si="1"/>
        <v>0</v>
      </c>
      <c r="Q10" s="138">
        <f t="shared" ref="Q10" si="5">Q118+Q202+Q286+Q370</f>
        <v>0</v>
      </c>
      <c r="R10" s="136"/>
      <c r="T10" s="16" t="str">
        <f t="shared" si="3"/>
        <v>2021Male10-14AllAll</v>
      </c>
    </row>
    <row r="11" spans="1:20" x14ac:dyDescent="0.25">
      <c r="A11" s="40" t="s">
        <v>91</v>
      </c>
      <c r="B11" s="27">
        <v>2021</v>
      </c>
      <c r="C11" s="27" t="s">
        <v>151</v>
      </c>
      <c r="D11" s="27" t="s">
        <v>155</v>
      </c>
      <c r="E11" s="72" t="s">
        <v>92</v>
      </c>
      <c r="F11" s="72" t="s">
        <v>92</v>
      </c>
      <c r="G11" s="27" t="s">
        <v>93</v>
      </c>
      <c r="H11" s="164">
        <f t="shared" si="0"/>
        <v>0</v>
      </c>
      <c r="I11" s="164">
        <f t="shared" si="1"/>
        <v>0</v>
      </c>
      <c r="J11" s="164">
        <f t="shared" si="1"/>
        <v>0</v>
      </c>
      <c r="K11" s="164">
        <f t="shared" si="1"/>
        <v>0</v>
      </c>
      <c r="L11" s="138">
        <f t="shared" si="1"/>
        <v>0</v>
      </c>
      <c r="M11" s="165">
        <f t="shared" si="1"/>
        <v>0</v>
      </c>
      <c r="N11" s="165">
        <f t="shared" si="1"/>
        <v>0</v>
      </c>
      <c r="O11" s="165">
        <f t="shared" si="1"/>
        <v>0</v>
      </c>
      <c r="P11" s="164">
        <f t="shared" si="1"/>
        <v>0</v>
      </c>
      <c r="Q11" s="138">
        <f t="shared" ref="Q11" si="6">Q119+Q203+Q287+Q371</f>
        <v>0</v>
      </c>
      <c r="R11" s="136"/>
      <c r="T11" s="16" t="str">
        <f t="shared" si="3"/>
        <v>2021Male15-19AllAll</v>
      </c>
    </row>
    <row r="12" spans="1:20" x14ac:dyDescent="0.25">
      <c r="A12" s="40" t="s">
        <v>91</v>
      </c>
      <c r="B12" s="27">
        <v>2021</v>
      </c>
      <c r="C12" s="27" t="s">
        <v>151</v>
      </c>
      <c r="D12" s="27" t="s">
        <v>156</v>
      </c>
      <c r="E12" s="72" t="s">
        <v>92</v>
      </c>
      <c r="F12" s="72" t="s">
        <v>92</v>
      </c>
      <c r="G12" s="27" t="s">
        <v>93</v>
      </c>
      <c r="H12" s="164">
        <f t="shared" si="0"/>
        <v>0</v>
      </c>
      <c r="I12" s="164">
        <f t="shared" si="1"/>
        <v>0</v>
      </c>
      <c r="J12" s="164">
        <f t="shared" si="1"/>
        <v>0</v>
      </c>
      <c r="K12" s="164">
        <f t="shared" si="1"/>
        <v>0</v>
      </c>
      <c r="L12" s="138">
        <f t="shared" si="1"/>
        <v>0</v>
      </c>
      <c r="M12" s="165">
        <f t="shared" si="1"/>
        <v>0</v>
      </c>
      <c r="N12" s="165">
        <f t="shared" si="1"/>
        <v>0</v>
      </c>
      <c r="O12" s="165">
        <f t="shared" si="1"/>
        <v>0</v>
      </c>
      <c r="P12" s="164">
        <f t="shared" si="1"/>
        <v>0</v>
      </c>
      <c r="Q12" s="138">
        <f t="shared" ref="Q12" si="7">Q120+Q204+Q288+Q372</f>
        <v>0</v>
      </c>
      <c r="R12" s="136"/>
      <c r="T12" s="16" t="str">
        <f t="shared" si="3"/>
        <v>2021Male20-24AllAll</v>
      </c>
    </row>
    <row r="13" spans="1:20" x14ac:dyDescent="0.25">
      <c r="A13" s="40" t="s">
        <v>91</v>
      </c>
      <c r="B13" s="27">
        <v>2021</v>
      </c>
      <c r="C13" s="27" t="s">
        <v>151</v>
      </c>
      <c r="D13" s="27" t="s">
        <v>157</v>
      </c>
      <c r="E13" s="72" t="s">
        <v>92</v>
      </c>
      <c r="F13" s="72" t="s">
        <v>92</v>
      </c>
      <c r="G13" s="27" t="s">
        <v>93</v>
      </c>
      <c r="H13" s="164">
        <f t="shared" si="0"/>
        <v>0</v>
      </c>
      <c r="I13" s="164">
        <f t="shared" si="1"/>
        <v>0</v>
      </c>
      <c r="J13" s="164">
        <f t="shared" si="1"/>
        <v>0</v>
      </c>
      <c r="K13" s="164">
        <f t="shared" si="1"/>
        <v>0</v>
      </c>
      <c r="L13" s="138">
        <f t="shared" si="1"/>
        <v>0</v>
      </c>
      <c r="M13" s="165">
        <f t="shared" si="1"/>
        <v>0</v>
      </c>
      <c r="N13" s="165">
        <f t="shared" si="1"/>
        <v>0</v>
      </c>
      <c r="O13" s="165">
        <f t="shared" si="1"/>
        <v>0</v>
      </c>
      <c r="P13" s="164">
        <f t="shared" si="1"/>
        <v>0</v>
      </c>
      <c r="Q13" s="138">
        <f t="shared" ref="Q13" si="8">Q121+Q205+Q289+Q373</f>
        <v>0</v>
      </c>
      <c r="R13" s="136"/>
      <c r="T13" s="16" t="str">
        <f t="shared" si="3"/>
        <v>2021Male25-29AllAll</v>
      </c>
    </row>
    <row r="14" spans="1:20" x14ac:dyDescent="0.25">
      <c r="A14" s="40" t="s">
        <v>91</v>
      </c>
      <c r="B14" s="27">
        <v>2021</v>
      </c>
      <c r="C14" s="27" t="s">
        <v>151</v>
      </c>
      <c r="D14" s="27" t="s">
        <v>158</v>
      </c>
      <c r="E14" s="72" t="s">
        <v>92</v>
      </c>
      <c r="F14" s="72" t="s">
        <v>92</v>
      </c>
      <c r="G14" s="27" t="s">
        <v>93</v>
      </c>
      <c r="H14" s="164">
        <f t="shared" si="0"/>
        <v>0</v>
      </c>
      <c r="I14" s="164">
        <f t="shared" si="1"/>
        <v>0</v>
      </c>
      <c r="J14" s="164">
        <f t="shared" si="1"/>
        <v>0</v>
      </c>
      <c r="K14" s="164">
        <f t="shared" si="1"/>
        <v>0</v>
      </c>
      <c r="L14" s="138">
        <f t="shared" si="1"/>
        <v>0</v>
      </c>
      <c r="M14" s="165">
        <f t="shared" si="1"/>
        <v>0</v>
      </c>
      <c r="N14" s="165">
        <f t="shared" si="1"/>
        <v>0</v>
      </c>
      <c r="O14" s="165">
        <f t="shared" si="1"/>
        <v>0</v>
      </c>
      <c r="P14" s="164">
        <f t="shared" si="1"/>
        <v>0</v>
      </c>
      <c r="Q14" s="138">
        <f t="shared" ref="Q14" si="9">Q122+Q206+Q290+Q374</f>
        <v>0</v>
      </c>
      <c r="R14" s="136"/>
      <c r="T14" s="16" t="str">
        <f t="shared" si="3"/>
        <v>2021Male30-34AllAll</v>
      </c>
    </row>
    <row r="15" spans="1:20" x14ac:dyDescent="0.25">
      <c r="A15" s="40" t="s">
        <v>91</v>
      </c>
      <c r="B15" s="27">
        <v>2021</v>
      </c>
      <c r="C15" s="27" t="s">
        <v>151</v>
      </c>
      <c r="D15" s="27" t="s">
        <v>159</v>
      </c>
      <c r="E15" s="72" t="s">
        <v>92</v>
      </c>
      <c r="F15" s="72" t="s">
        <v>92</v>
      </c>
      <c r="G15" s="27" t="s">
        <v>93</v>
      </c>
      <c r="H15" s="164">
        <f t="shared" si="0"/>
        <v>0</v>
      </c>
      <c r="I15" s="164">
        <f t="shared" si="1"/>
        <v>0</v>
      </c>
      <c r="J15" s="164">
        <f t="shared" si="1"/>
        <v>0</v>
      </c>
      <c r="K15" s="164">
        <f t="shared" si="1"/>
        <v>0</v>
      </c>
      <c r="L15" s="138">
        <f t="shared" si="1"/>
        <v>0</v>
      </c>
      <c r="M15" s="165">
        <f t="shared" si="1"/>
        <v>0</v>
      </c>
      <c r="N15" s="165">
        <f t="shared" si="1"/>
        <v>0</v>
      </c>
      <c r="O15" s="165">
        <f t="shared" si="1"/>
        <v>0</v>
      </c>
      <c r="P15" s="164">
        <f t="shared" si="1"/>
        <v>0</v>
      </c>
      <c r="Q15" s="138">
        <f t="shared" ref="Q15" si="10">Q123+Q207+Q291+Q375</f>
        <v>0</v>
      </c>
      <c r="R15" s="136"/>
      <c r="T15" s="16" t="str">
        <f t="shared" si="3"/>
        <v>2021Male35-39AllAll</v>
      </c>
    </row>
    <row r="16" spans="1:20" x14ac:dyDescent="0.25">
      <c r="A16" s="40" t="s">
        <v>91</v>
      </c>
      <c r="B16" s="27">
        <v>2021</v>
      </c>
      <c r="C16" s="27" t="s">
        <v>151</v>
      </c>
      <c r="D16" s="27" t="s">
        <v>160</v>
      </c>
      <c r="E16" s="72" t="s">
        <v>92</v>
      </c>
      <c r="F16" s="72" t="s">
        <v>92</v>
      </c>
      <c r="G16" s="27" t="s">
        <v>93</v>
      </c>
      <c r="H16" s="164">
        <f t="shared" si="0"/>
        <v>0</v>
      </c>
      <c r="I16" s="164">
        <f t="shared" si="1"/>
        <v>0</v>
      </c>
      <c r="J16" s="164">
        <f t="shared" si="1"/>
        <v>0</v>
      </c>
      <c r="K16" s="164">
        <f t="shared" si="1"/>
        <v>0</v>
      </c>
      <c r="L16" s="138">
        <f t="shared" si="1"/>
        <v>0</v>
      </c>
      <c r="M16" s="165">
        <f t="shared" si="1"/>
        <v>0</v>
      </c>
      <c r="N16" s="165">
        <f t="shared" si="1"/>
        <v>0</v>
      </c>
      <c r="O16" s="165">
        <f t="shared" si="1"/>
        <v>0</v>
      </c>
      <c r="P16" s="164">
        <f t="shared" si="1"/>
        <v>0</v>
      </c>
      <c r="Q16" s="138">
        <f t="shared" ref="Q16" si="11">Q124+Q208+Q292+Q376</f>
        <v>0</v>
      </c>
      <c r="R16" s="136"/>
      <c r="T16" s="16" t="str">
        <f t="shared" si="3"/>
        <v>2021Male40-44AllAll</v>
      </c>
    </row>
    <row r="17" spans="1:20" x14ac:dyDescent="0.25">
      <c r="A17" s="40" t="s">
        <v>91</v>
      </c>
      <c r="B17" s="27">
        <v>2021</v>
      </c>
      <c r="C17" s="27" t="s">
        <v>151</v>
      </c>
      <c r="D17" s="27" t="s">
        <v>161</v>
      </c>
      <c r="E17" s="72" t="s">
        <v>92</v>
      </c>
      <c r="F17" s="72" t="s">
        <v>92</v>
      </c>
      <c r="G17" s="27" t="s">
        <v>93</v>
      </c>
      <c r="H17" s="164">
        <f t="shared" si="0"/>
        <v>0</v>
      </c>
      <c r="I17" s="164">
        <f t="shared" si="1"/>
        <v>0</v>
      </c>
      <c r="J17" s="164">
        <f t="shared" si="1"/>
        <v>0</v>
      </c>
      <c r="K17" s="164">
        <f t="shared" si="1"/>
        <v>0</v>
      </c>
      <c r="L17" s="138">
        <f t="shared" si="1"/>
        <v>0</v>
      </c>
      <c r="M17" s="165">
        <f t="shared" si="1"/>
        <v>0</v>
      </c>
      <c r="N17" s="165">
        <f t="shared" si="1"/>
        <v>0</v>
      </c>
      <c r="O17" s="165">
        <f t="shared" si="1"/>
        <v>0</v>
      </c>
      <c r="P17" s="164">
        <f t="shared" si="1"/>
        <v>0</v>
      </c>
      <c r="Q17" s="138">
        <f t="shared" ref="Q17" si="12">Q125+Q209+Q293+Q377</f>
        <v>0</v>
      </c>
      <c r="R17" s="136"/>
      <c r="T17" s="16" t="str">
        <f t="shared" si="3"/>
        <v>2021Male45-49AllAll</v>
      </c>
    </row>
    <row r="18" spans="1:20" x14ac:dyDescent="0.25">
      <c r="A18" s="40" t="s">
        <v>91</v>
      </c>
      <c r="B18" s="27">
        <v>2021</v>
      </c>
      <c r="C18" s="27" t="s">
        <v>151</v>
      </c>
      <c r="D18" s="27" t="s">
        <v>162</v>
      </c>
      <c r="E18" s="72" t="s">
        <v>92</v>
      </c>
      <c r="F18" s="72" t="s">
        <v>92</v>
      </c>
      <c r="G18" s="27" t="s">
        <v>93</v>
      </c>
      <c r="H18" s="164">
        <f t="shared" si="0"/>
        <v>0</v>
      </c>
      <c r="I18" s="164">
        <f t="shared" ref="I18:P27" si="13">I126+I210+I294+I378</f>
        <v>0</v>
      </c>
      <c r="J18" s="164">
        <f t="shared" si="13"/>
        <v>0</v>
      </c>
      <c r="K18" s="164">
        <f t="shared" si="13"/>
        <v>0</v>
      </c>
      <c r="L18" s="138">
        <f t="shared" si="13"/>
        <v>0</v>
      </c>
      <c r="M18" s="165">
        <f t="shared" si="13"/>
        <v>0</v>
      </c>
      <c r="N18" s="165">
        <f t="shared" si="13"/>
        <v>0</v>
      </c>
      <c r="O18" s="165">
        <f t="shared" si="13"/>
        <v>0</v>
      </c>
      <c r="P18" s="164">
        <f t="shared" si="13"/>
        <v>0</v>
      </c>
      <c r="Q18" s="138">
        <f t="shared" ref="Q18" si="14">Q126+Q210+Q294+Q378</f>
        <v>0</v>
      </c>
      <c r="R18" s="136"/>
      <c r="T18" s="16" t="str">
        <f t="shared" si="3"/>
        <v>2021Male50-54AllAll</v>
      </c>
    </row>
    <row r="19" spans="1:20" x14ac:dyDescent="0.25">
      <c r="A19" s="40" t="s">
        <v>91</v>
      </c>
      <c r="B19" s="27">
        <v>2021</v>
      </c>
      <c r="C19" s="27" t="s">
        <v>151</v>
      </c>
      <c r="D19" s="27" t="s">
        <v>163</v>
      </c>
      <c r="E19" s="72" t="s">
        <v>92</v>
      </c>
      <c r="F19" s="72" t="s">
        <v>92</v>
      </c>
      <c r="G19" s="27" t="s">
        <v>93</v>
      </c>
      <c r="H19" s="164">
        <f t="shared" si="0"/>
        <v>0</v>
      </c>
      <c r="I19" s="164">
        <f t="shared" si="13"/>
        <v>0</v>
      </c>
      <c r="J19" s="164">
        <f t="shared" si="13"/>
        <v>0</v>
      </c>
      <c r="K19" s="164">
        <f t="shared" si="13"/>
        <v>0</v>
      </c>
      <c r="L19" s="138">
        <f t="shared" si="13"/>
        <v>0</v>
      </c>
      <c r="M19" s="165">
        <f t="shared" si="13"/>
        <v>0</v>
      </c>
      <c r="N19" s="165">
        <f t="shared" si="13"/>
        <v>0</v>
      </c>
      <c r="O19" s="165">
        <f t="shared" si="13"/>
        <v>0</v>
      </c>
      <c r="P19" s="164">
        <f t="shared" si="13"/>
        <v>0</v>
      </c>
      <c r="Q19" s="138">
        <f t="shared" ref="Q19" si="15">Q127+Q211+Q295+Q379</f>
        <v>0</v>
      </c>
      <c r="R19" s="136"/>
      <c r="T19" s="16" t="str">
        <f t="shared" si="3"/>
        <v>2021Male55-59AllAll</v>
      </c>
    </row>
    <row r="20" spans="1:20" x14ac:dyDescent="0.25">
      <c r="A20" s="40" t="s">
        <v>91</v>
      </c>
      <c r="B20" s="27">
        <v>2021</v>
      </c>
      <c r="C20" s="27" t="s">
        <v>151</v>
      </c>
      <c r="D20" s="27" t="s">
        <v>164</v>
      </c>
      <c r="E20" s="72" t="s">
        <v>92</v>
      </c>
      <c r="F20" s="72" t="s">
        <v>92</v>
      </c>
      <c r="G20" s="27" t="s">
        <v>93</v>
      </c>
      <c r="H20" s="164">
        <f t="shared" si="0"/>
        <v>0</v>
      </c>
      <c r="I20" s="164">
        <f t="shared" si="13"/>
        <v>0</v>
      </c>
      <c r="J20" s="164">
        <f t="shared" si="13"/>
        <v>0</v>
      </c>
      <c r="K20" s="164">
        <f t="shared" si="13"/>
        <v>0</v>
      </c>
      <c r="L20" s="138">
        <f t="shared" si="13"/>
        <v>0</v>
      </c>
      <c r="M20" s="165">
        <f t="shared" si="13"/>
        <v>0</v>
      </c>
      <c r="N20" s="165">
        <f t="shared" si="13"/>
        <v>0</v>
      </c>
      <c r="O20" s="165">
        <f t="shared" si="13"/>
        <v>0</v>
      </c>
      <c r="P20" s="164">
        <f t="shared" si="13"/>
        <v>0</v>
      </c>
      <c r="Q20" s="138">
        <f t="shared" ref="Q20" si="16">Q128+Q212+Q296+Q380</f>
        <v>0</v>
      </c>
      <c r="R20" s="136"/>
      <c r="T20" s="16" t="str">
        <f t="shared" si="3"/>
        <v>2021Male60-64AllAll</v>
      </c>
    </row>
    <row r="21" spans="1:20" x14ac:dyDescent="0.25">
      <c r="A21" s="40" t="s">
        <v>91</v>
      </c>
      <c r="B21" s="27">
        <v>2021</v>
      </c>
      <c r="C21" s="27" t="s">
        <v>151</v>
      </c>
      <c r="D21" s="27" t="s">
        <v>165</v>
      </c>
      <c r="E21" s="72" t="s">
        <v>92</v>
      </c>
      <c r="F21" s="72" t="s">
        <v>92</v>
      </c>
      <c r="G21" s="27" t="s">
        <v>93</v>
      </c>
      <c r="H21" s="164">
        <f t="shared" si="0"/>
        <v>0</v>
      </c>
      <c r="I21" s="164">
        <f t="shared" si="13"/>
        <v>0</v>
      </c>
      <c r="J21" s="164">
        <f t="shared" si="13"/>
        <v>0</v>
      </c>
      <c r="K21" s="164">
        <f t="shared" si="13"/>
        <v>0</v>
      </c>
      <c r="L21" s="138">
        <f t="shared" si="13"/>
        <v>0</v>
      </c>
      <c r="M21" s="165">
        <f t="shared" si="13"/>
        <v>0</v>
      </c>
      <c r="N21" s="165">
        <f t="shared" si="13"/>
        <v>0</v>
      </c>
      <c r="O21" s="165">
        <f t="shared" si="13"/>
        <v>0</v>
      </c>
      <c r="P21" s="164">
        <f t="shared" si="13"/>
        <v>0</v>
      </c>
      <c r="Q21" s="138">
        <f t="shared" ref="Q21" si="17">Q129+Q213+Q297+Q381</f>
        <v>0</v>
      </c>
      <c r="R21" s="136"/>
      <c r="T21" s="16" t="str">
        <f t="shared" si="3"/>
        <v>2021Male65+AllAll</v>
      </c>
    </row>
    <row r="22" spans="1:20" x14ac:dyDescent="0.25">
      <c r="A22" s="40" t="s">
        <v>91</v>
      </c>
      <c r="B22" s="27">
        <v>2021</v>
      </c>
      <c r="C22" s="27" t="s">
        <v>166</v>
      </c>
      <c r="D22" s="27" t="s">
        <v>152</v>
      </c>
      <c r="E22" s="72" t="s">
        <v>92</v>
      </c>
      <c r="F22" s="72" t="s">
        <v>92</v>
      </c>
      <c r="G22" s="27" t="s">
        <v>93</v>
      </c>
      <c r="H22" s="164">
        <f t="shared" si="0"/>
        <v>0</v>
      </c>
      <c r="I22" s="164">
        <f t="shared" si="13"/>
        <v>0</v>
      </c>
      <c r="J22" s="164">
        <f t="shared" si="13"/>
        <v>0</v>
      </c>
      <c r="K22" s="164">
        <f t="shared" si="13"/>
        <v>0</v>
      </c>
      <c r="L22" s="138">
        <f t="shared" si="13"/>
        <v>0</v>
      </c>
      <c r="M22" s="165">
        <f t="shared" si="13"/>
        <v>0</v>
      </c>
      <c r="N22" s="165">
        <f t="shared" si="13"/>
        <v>0</v>
      </c>
      <c r="O22" s="165">
        <f t="shared" si="13"/>
        <v>0</v>
      </c>
      <c r="P22" s="164">
        <f t="shared" si="13"/>
        <v>0</v>
      </c>
      <c r="Q22" s="138">
        <f t="shared" ref="Q22" si="18">Q130+Q214+Q298+Q382</f>
        <v>0</v>
      </c>
      <c r="R22" s="136"/>
      <c r="T22" s="16" t="str">
        <f t="shared" si="3"/>
        <v>2021Female0-4AllAll</v>
      </c>
    </row>
    <row r="23" spans="1:20" x14ac:dyDescent="0.25">
      <c r="A23" s="40" t="s">
        <v>91</v>
      </c>
      <c r="B23" s="27">
        <v>2021</v>
      </c>
      <c r="C23" s="27" t="s">
        <v>166</v>
      </c>
      <c r="D23" s="27" t="s">
        <v>153</v>
      </c>
      <c r="E23" s="72" t="s">
        <v>92</v>
      </c>
      <c r="F23" s="72" t="s">
        <v>92</v>
      </c>
      <c r="G23" s="27" t="s">
        <v>93</v>
      </c>
      <c r="H23" s="164">
        <f t="shared" si="0"/>
        <v>0</v>
      </c>
      <c r="I23" s="164">
        <f t="shared" si="13"/>
        <v>0</v>
      </c>
      <c r="J23" s="164">
        <f t="shared" si="13"/>
        <v>0</v>
      </c>
      <c r="K23" s="164">
        <f t="shared" si="13"/>
        <v>0</v>
      </c>
      <c r="L23" s="138">
        <f t="shared" si="13"/>
        <v>0</v>
      </c>
      <c r="M23" s="165">
        <f t="shared" si="13"/>
        <v>0</v>
      </c>
      <c r="N23" s="165">
        <f t="shared" si="13"/>
        <v>0</v>
      </c>
      <c r="O23" s="165">
        <f t="shared" si="13"/>
        <v>0</v>
      </c>
      <c r="P23" s="164">
        <f t="shared" si="13"/>
        <v>0</v>
      </c>
      <c r="Q23" s="138">
        <f t="shared" ref="Q23" si="19">Q131+Q215+Q299+Q383</f>
        <v>0</v>
      </c>
      <c r="R23" s="136"/>
      <c r="T23" s="16" t="str">
        <f t="shared" si="3"/>
        <v>2021Female5-9AllAll</v>
      </c>
    </row>
    <row r="24" spans="1:20" x14ac:dyDescent="0.25">
      <c r="A24" s="40" t="s">
        <v>91</v>
      </c>
      <c r="B24" s="27">
        <v>2021</v>
      </c>
      <c r="C24" s="27" t="s">
        <v>166</v>
      </c>
      <c r="D24" s="27" t="s">
        <v>154</v>
      </c>
      <c r="E24" s="72" t="s">
        <v>92</v>
      </c>
      <c r="F24" s="72" t="s">
        <v>92</v>
      </c>
      <c r="G24" s="27" t="s">
        <v>93</v>
      </c>
      <c r="H24" s="164">
        <f t="shared" si="0"/>
        <v>0</v>
      </c>
      <c r="I24" s="164">
        <f t="shared" si="13"/>
        <v>0</v>
      </c>
      <c r="J24" s="164">
        <f t="shared" si="13"/>
        <v>0</v>
      </c>
      <c r="K24" s="164">
        <f t="shared" si="13"/>
        <v>0</v>
      </c>
      <c r="L24" s="138">
        <f t="shared" si="13"/>
        <v>0</v>
      </c>
      <c r="M24" s="165">
        <f t="shared" si="13"/>
        <v>0</v>
      </c>
      <c r="N24" s="165">
        <f t="shared" si="13"/>
        <v>0</v>
      </c>
      <c r="O24" s="165">
        <f t="shared" si="13"/>
        <v>0</v>
      </c>
      <c r="P24" s="164">
        <f t="shared" si="13"/>
        <v>0</v>
      </c>
      <c r="Q24" s="138">
        <f t="shared" ref="Q24" si="20">Q132+Q216+Q300+Q384</f>
        <v>0</v>
      </c>
      <c r="R24" s="136"/>
      <c r="T24" s="16" t="str">
        <f t="shared" si="3"/>
        <v>2021Female10-14AllAll</v>
      </c>
    </row>
    <row r="25" spans="1:20" x14ac:dyDescent="0.25">
      <c r="A25" s="40" t="s">
        <v>91</v>
      </c>
      <c r="B25" s="27">
        <v>2021</v>
      </c>
      <c r="C25" s="27" t="s">
        <v>166</v>
      </c>
      <c r="D25" s="27" t="s">
        <v>155</v>
      </c>
      <c r="E25" s="72" t="s">
        <v>92</v>
      </c>
      <c r="F25" s="72" t="s">
        <v>92</v>
      </c>
      <c r="G25" s="27" t="s">
        <v>93</v>
      </c>
      <c r="H25" s="164">
        <f t="shared" si="0"/>
        <v>0</v>
      </c>
      <c r="I25" s="164">
        <f t="shared" si="13"/>
        <v>0</v>
      </c>
      <c r="J25" s="164">
        <f t="shared" si="13"/>
        <v>0</v>
      </c>
      <c r="K25" s="164">
        <f t="shared" si="13"/>
        <v>0</v>
      </c>
      <c r="L25" s="138">
        <f t="shared" si="13"/>
        <v>0</v>
      </c>
      <c r="M25" s="165">
        <f t="shared" si="13"/>
        <v>0</v>
      </c>
      <c r="N25" s="165">
        <f t="shared" si="13"/>
        <v>0</v>
      </c>
      <c r="O25" s="165">
        <f t="shared" si="13"/>
        <v>0</v>
      </c>
      <c r="P25" s="164">
        <f t="shared" si="13"/>
        <v>0</v>
      </c>
      <c r="Q25" s="138">
        <f t="shared" ref="Q25" si="21">Q133+Q217+Q301+Q385</f>
        <v>0</v>
      </c>
      <c r="R25" s="136"/>
      <c r="T25" s="16" t="str">
        <f t="shared" si="3"/>
        <v>2021Female15-19AllAll</v>
      </c>
    </row>
    <row r="26" spans="1:20" x14ac:dyDescent="0.25">
      <c r="A26" s="40" t="s">
        <v>91</v>
      </c>
      <c r="B26" s="27">
        <v>2021</v>
      </c>
      <c r="C26" s="27" t="s">
        <v>166</v>
      </c>
      <c r="D26" s="27" t="s">
        <v>156</v>
      </c>
      <c r="E26" s="72" t="s">
        <v>92</v>
      </c>
      <c r="F26" s="72" t="s">
        <v>92</v>
      </c>
      <c r="G26" s="27" t="s">
        <v>93</v>
      </c>
      <c r="H26" s="164">
        <f t="shared" si="0"/>
        <v>0</v>
      </c>
      <c r="I26" s="164">
        <f t="shared" si="13"/>
        <v>0</v>
      </c>
      <c r="J26" s="164">
        <f t="shared" si="13"/>
        <v>0</v>
      </c>
      <c r="K26" s="164">
        <f t="shared" si="13"/>
        <v>0</v>
      </c>
      <c r="L26" s="138">
        <f t="shared" si="13"/>
        <v>0</v>
      </c>
      <c r="M26" s="165">
        <f t="shared" si="13"/>
        <v>0</v>
      </c>
      <c r="N26" s="165">
        <f t="shared" si="13"/>
        <v>0</v>
      </c>
      <c r="O26" s="165">
        <f t="shared" si="13"/>
        <v>0</v>
      </c>
      <c r="P26" s="164">
        <f t="shared" si="13"/>
        <v>0</v>
      </c>
      <c r="Q26" s="138">
        <f t="shared" ref="Q26" si="22">Q134+Q218+Q302+Q386</f>
        <v>0</v>
      </c>
      <c r="R26" s="136"/>
      <c r="T26" s="16" t="str">
        <f t="shared" si="3"/>
        <v>2021Female20-24AllAll</v>
      </c>
    </row>
    <row r="27" spans="1:20" x14ac:dyDescent="0.25">
      <c r="A27" s="40" t="s">
        <v>91</v>
      </c>
      <c r="B27" s="27">
        <v>2021</v>
      </c>
      <c r="C27" s="27" t="s">
        <v>166</v>
      </c>
      <c r="D27" s="27" t="s">
        <v>157</v>
      </c>
      <c r="E27" s="72" t="s">
        <v>92</v>
      </c>
      <c r="F27" s="72" t="s">
        <v>92</v>
      </c>
      <c r="G27" s="27" t="s">
        <v>93</v>
      </c>
      <c r="H27" s="164">
        <f t="shared" si="0"/>
        <v>0</v>
      </c>
      <c r="I27" s="164">
        <f t="shared" si="13"/>
        <v>0</v>
      </c>
      <c r="J27" s="164">
        <f t="shared" si="13"/>
        <v>0</v>
      </c>
      <c r="K27" s="164">
        <f t="shared" si="13"/>
        <v>0</v>
      </c>
      <c r="L27" s="138">
        <f t="shared" si="13"/>
        <v>0</v>
      </c>
      <c r="M27" s="165">
        <f t="shared" si="13"/>
        <v>0</v>
      </c>
      <c r="N27" s="165">
        <f t="shared" si="13"/>
        <v>0</v>
      </c>
      <c r="O27" s="165">
        <f t="shared" si="13"/>
        <v>0</v>
      </c>
      <c r="P27" s="164">
        <f t="shared" si="13"/>
        <v>0</v>
      </c>
      <c r="Q27" s="138">
        <f t="shared" ref="Q27" si="23">Q135+Q219+Q303+Q387</f>
        <v>0</v>
      </c>
      <c r="R27" s="136"/>
      <c r="T27" s="16" t="str">
        <f t="shared" si="3"/>
        <v>2021Female25-29AllAll</v>
      </c>
    </row>
    <row r="28" spans="1:20" x14ac:dyDescent="0.25">
      <c r="A28" s="40" t="s">
        <v>91</v>
      </c>
      <c r="B28" s="27">
        <v>2021</v>
      </c>
      <c r="C28" s="27" t="s">
        <v>166</v>
      </c>
      <c r="D28" s="27" t="s">
        <v>158</v>
      </c>
      <c r="E28" s="72" t="s">
        <v>92</v>
      </c>
      <c r="F28" s="72" t="s">
        <v>92</v>
      </c>
      <c r="G28" s="27" t="s">
        <v>93</v>
      </c>
      <c r="H28" s="164">
        <f t="shared" si="0"/>
        <v>0</v>
      </c>
      <c r="I28" s="164">
        <f t="shared" ref="I28:P35" si="24">I136+I220+I304+I388</f>
        <v>0</v>
      </c>
      <c r="J28" s="164">
        <f t="shared" si="24"/>
        <v>0</v>
      </c>
      <c r="K28" s="164">
        <f t="shared" si="24"/>
        <v>0</v>
      </c>
      <c r="L28" s="138">
        <f t="shared" si="24"/>
        <v>0</v>
      </c>
      <c r="M28" s="165">
        <f t="shared" si="24"/>
        <v>0</v>
      </c>
      <c r="N28" s="165">
        <f t="shared" si="24"/>
        <v>0</v>
      </c>
      <c r="O28" s="165">
        <f t="shared" si="24"/>
        <v>0</v>
      </c>
      <c r="P28" s="164">
        <f t="shared" si="24"/>
        <v>0</v>
      </c>
      <c r="Q28" s="138">
        <f t="shared" ref="Q28" si="25">Q136+Q220+Q304+Q388</f>
        <v>0</v>
      </c>
      <c r="R28" s="136"/>
      <c r="T28" s="16" t="str">
        <f t="shared" si="3"/>
        <v>2021Female30-34AllAll</v>
      </c>
    </row>
    <row r="29" spans="1:20" x14ac:dyDescent="0.25">
      <c r="A29" s="40" t="s">
        <v>91</v>
      </c>
      <c r="B29" s="27">
        <v>2021</v>
      </c>
      <c r="C29" s="27" t="s">
        <v>166</v>
      </c>
      <c r="D29" s="27" t="s">
        <v>159</v>
      </c>
      <c r="E29" s="72" t="s">
        <v>92</v>
      </c>
      <c r="F29" s="72" t="s">
        <v>92</v>
      </c>
      <c r="G29" s="27" t="s">
        <v>93</v>
      </c>
      <c r="H29" s="164">
        <f t="shared" si="0"/>
        <v>0</v>
      </c>
      <c r="I29" s="164">
        <f t="shared" si="24"/>
        <v>0</v>
      </c>
      <c r="J29" s="164">
        <f t="shared" si="24"/>
        <v>0</v>
      </c>
      <c r="K29" s="164">
        <f t="shared" si="24"/>
        <v>0</v>
      </c>
      <c r="L29" s="138">
        <f t="shared" si="24"/>
        <v>0</v>
      </c>
      <c r="M29" s="165">
        <f t="shared" si="24"/>
        <v>0</v>
      </c>
      <c r="N29" s="165">
        <f t="shared" si="24"/>
        <v>0</v>
      </c>
      <c r="O29" s="165">
        <f t="shared" si="24"/>
        <v>0</v>
      </c>
      <c r="P29" s="164">
        <f t="shared" si="24"/>
        <v>0</v>
      </c>
      <c r="Q29" s="138">
        <f t="shared" ref="Q29" si="26">Q137+Q221+Q305+Q389</f>
        <v>0</v>
      </c>
      <c r="R29" s="136"/>
      <c r="T29" s="16" t="str">
        <f t="shared" si="3"/>
        <v>2021Female35-39AllAll</v>
      </c>
    </row>
    <row r="30" spans="1:20" x14ac:dyDescent="0.25">
      <c r="A30" s="40" t="s">
        <v>91</v>
      </c>
      <c r="B30" s="27">
        <v>2021</v>
      </c>
      <c r="C30" s="27" t="s">
        <v>166</v>
      </c>
      <c r="D30" s="27" t="s">
        <v>160</v>
      </c>
      <c r="E30" s="72" t="s">
        <v>92</v>
      </c>
      <c r="F30" s="72" t="s">
        <v>92</v>
      </c>
      <c r="G30" s="27" t="s">
        <v>93</v>
      </c>
      <c r="H30" s="164">
        <f t="shared" si="0"/>
        <v>0</v>
      </c>
      <c r="I30" s="164">
        <f t="shared" si="24"/>
        <v>0</v>
      </c>
      <c r="J30" s="164">
        <f t="shared" si="24"/>
        <v>0</v>
      </c>
      <c r="K30" s="164">
        <f t="shared" si="24"/>
        <v>0</v>
      </c>
      <c r="L30" s="138">
        <f t="shared" si="24"/>
        <v>0</v>
      </c>
      <c r="M30" s="165">
        <f t="shared" si="24"/>
        <v>0</v>
      </c>
      <c r="N30" s="165">
        <f t="shared" si="24"/>
        <v>0</v>
      </c>
      <c r="O30" s="165">
        <f t="shared" si="24"/>
        <v>0</v>
      </c>
      <c r="P30" s="164">
        <f t="shared" si="24"/>
        <v>0</v>
      </c>
      <c r="Q30" s="138">
        <f t="shared" ref="Q30" si="27">Q138+Q222+Q306+Q390</f>
        <v>0</v>
      </c>
      <c r="R30" s="136"/>
      <c r="T30" s="16" t="str">
        <f t="shared" si="3"/>
        <v>2021Female40-44AllAll</v>
      </c>
    </row>
    <row r="31" spans="1:20" x14ac:dyDescent="0.25">
      <c r="A31" s="40" t="s">
        <v>91</v>
      </c>
      <c r="B31" s="27">
        <v>2021</v>
      </c>
      <c r="C31" s="27" t="s">
        <v>166</v>
      </c>
      <c r="D31" s="27" t="s">
        <v>161</v>
      </c>
      <c r="E31" s="72" t="s">
        <v>92</v>
      </c>
      <c r="F31" s="72" t="s">
        <v>92</v>
      </c>
      <c r="G31" s="27" t="s">
        <v>93</v>
      </c>
      <c r="H31" s="164">
        <f t="shared" si="0"/>
        <v>0</v>
      </c>
      <c r="I31" s="164">
        <f t="shared" si="24"/>
        <v>0</v>
      </c>
      <c r="J31" s="164">
        <f t="shared" si="24"/>
        <v>0</v>
      </c>
      <c r="K31" s="164">
        <f t="shared" si="24"/>
        <v>0</v>
      </c>
      <c r="L31" s="138">
        <f t="shared" si="24"/>
        <v>0</v>
      </c>
      <c r="M31" s="165">
        <f t="shared" si="24"/>
        <v>0</v>
      </c>
      <c r="N31" s="165">
        <f t="shared" si="24"/>
        <v>0</v>
      </c>
      <c r="O31" s="165">
        <f t="shared" si="24"/>
        <v>0</v>
      </c>
      <c r="P31" s="164">
        <f t="shared" si="24"/>
        <v>0</v>
      </c>
      <c r="Q31" s="138">
        <f t="shared" ref="Q31" si="28">Q139+Q223+Q307+Q391</f>
        <v>0</v>
      </c>
      <c r="R31" s="136"/>
      <c r="T31" s="16" t="str">
        <f t="shared" si="3"/>
        <v>2021Female45-49AllAll</v>
      </c>
    </row>
    <row r="32" spans="1:20" x14ac:dyDescent="0.25">
      <c r="A32" s="40" t="s">
        <v>91</v>
      </c>
      <c r="B32" s="27">
        <v>2021</v>
      </c>
      <c r="C32" s="27" t="s">
        <v>166</v>
      </c>
      <c r="D32" s="27" t="s">
        <v>162</v>
      </c>
      <c r="E32" s="72" t="s">
        <v>92</v>
      </c>
      <c r="F32" s="72" t="s">
        <v>92</v>
      </c>
      <c r="G32" s="27" t="s">
        <v>93</v>
      </c>
      <c r="H32" s="164">
        <f t="shared" si="0"/>
        <v>0</v>
      </c>
      <c r="I32" s="164">
        <f t="shared" si="24"/>
        <v>0</v>
      </c>
      <c r="J32" s="164">
        <f t="shared" si="24"/>
        <v>0</v>
      </c>
      <c r="K32" s="164">
        <f t="shared" si="24"/>
        <v>0</v>
      </c>
      <c r="L32" s="138">
        <f t="shared" si="24"/>
        <v>0</v>
      </c>
      <c r="M32" s="165">
        <f t="shared" si="24"/>
        <v>0</v>
      </c>
      <c r="N32" s="165">
        <f t="shared" si="24"/>
        <v>0</v>
      </c>
      <c r="O32" s="165">
        <f t="shared" si="24"/>
        <v>0</v>
      </c>
      <c r="P32" s="164">
        <f t="shared" si="24"/>
        <v>0</v>
      </c>
      <c r="Q32" s="138">
        <f t="shared" ref="Q32" si="29">Q140+Q224+Q308+Q392</f>
        <v>0</v>
      </c>
      <c r="R32" s="136"/>
      <c r="T32" s="16" t="str">
        <f t="shared" si="3"/>
        <v>2021Female50-54AllAll</v>
      </c>
    </row>
    <row r="33" spans="1:20" x14ac:dyDescent="0.25">
      <c r="A33" s="40" t="s">
        <v>91</v>
      </c>
      <c r="B33" s="27">
        <v>2021</v>
      </c>
      <c r="C33" s="27" t="s">
        <v>166</v>
      </c>
      <c r="D33" s="27" t="s">
        <v>163</v>
      </c>
      <c r="E33" s="72" t="s">
        <v>92</v>
      </c>
      <c r="F33" s="72" t="s">
        <v>92</v>
      </c>
      <c r="G33" s="27" t="s">
        <v>93</v>
      </c>
      <c r="H33" s="164">
        <f t="shared" si="0"/>
        <v>0</v>
      </c>
      <c r="I33" s="164">
        <f t="shared" si="24"/>
        <v>0</v>
      </c>
      <c r="J33" s="164">
        <f t="shared" si="24"/>
        <v>0</v>
      </c>
      <c r="K33" s="164">
        <f t="shared" si="24"/>
        <v>0</v>
      </c>
      <c r="L33" s="138">
        <f t="shared" si="24"/>
        <v>0</v>
      </c>
      <c r="M33" s="165">
        <f t="shared" si="24"/>
        <v>0</v>
      </c>
      <c r="N33" s="165">
        <f t="shared" si="24"/>
        <v>0</v>
      </c>
      <c r="O33" s="165">
        <f t="shared" si="24"/>
        <v>0</v>
      </c>
      <c r="P33" s="164">
        <f t="shared" si="24"/>
        <v>0</v>
      </c>
      <c r="Q33" s="138">
        <f t="shared" ref="Q33" si="30">Q141+Q225+Q309+Q393</f>
        <v>0</v>
      </c>
      <c r="R33" s="136"/>
      <c r="T33" s="16" t="str">
        <f t="shared" si="3"/>
        <v>2021Female55-59AllAll</v>
      </c>
    </row>
    <row r="34" spans="1:20" x14ac:dyDescent="0.25">
      <c r="A34" s="40" t="s">
        <v>91</v>
      </c>
      <c r="B34" s="27">
        <v>2021</v>
      </c>
      <c r="C34" s="27" t="s">
        <v>166</v>
      </c>
      <c r="D34" s="27" t="s">
        <v>164</v>
      </c>
      <c r="E34" s="72" t="s">
        <v>92</v>
      </c>
      <c r="F34" s="72" t="s">
        <v>92</v>
      </c>
      <c r="G34" s="27" t="s">
        <v>93</v>
      </c>
      <c r="H34" s="164">
        <f t="shared" si="0"/>
        <v>0</v>
      </c>
      <c r="I34" s="164">
        <f t="shared" si="24"/>
        <v>0</v>
      </c>
      <c r="J34" s="164">
        <f t="shared" si="24"/>
        <v>0</v>
      </c>
      <c r="K34" s="164">
        <f t="shared" si="24"/>
        <v>0</v>
      </c>
      <c r="L34" s="138">
        <f t="shared" si="24"/>
        <v>0</v>
      </c>
      <c r="M34" s="165">
        <f t="shared" si="24"/>
        <v>0</v>
      </c>
      <c r="N34" s="165">
        <f t="shared" si="24"/>
        <v>0</v>
      </c>
      <c r="O34" s="165">
        <f t="shared" si="24"/>
        <v>0</v>
      </c>
      <c r="P34" s="164">
        <f t="shared" si="24"/>
        <v>0</v>
      </c>
      <c r="Q34" s="138">
        <f t="shared" ref="Q34" si="31">Q142+Q226+Q310+Q394</f>
        <v>0</v>
      </c>
      <c r="R34" s="136"/>
      <c r="T34" s="16" t="str">
        <f t="shared" si="3"/>
        <v>2021Female60-64AllAll</v>
      </c>
    </row>
    <row r="35" spans="1:20" x14ac:dyDescent="0.25">
      <c r="A35" s="40" t="s">
        <v>91</v>
      </c>
      <c r="B35" s="27">
        <v>2021</v>
      </c>
      <c r="C35" s="27" t="s">
        <v>166</v>
      </c>
      <c r="D35" s="27" t="s">
        <v>165</v>
      </c>
      <c r="E35" s="72" t="s">
        <v>92</v>
      </c>
      <c r="F35" s="72" t="s">
        <v>92</v>
      </c>
      <c r="G35" s="27" t="s">
        <v>93</v>
      </c>
      <c r="H35" s="164">
        <f t="shared" si="0"/>
        <v>0</v>
      </c>
      <c r="I35" s="164">
        <f t="shared" si="24"/>
        <v>0</v>
      </c>
      <c r="J35" s="164">
        <f t="shared" si="24"/>
        <v>0</v>
      </c>
      <c r="K35" s="164">
        <f t="shared" si="24"/>
        <v>0</v>
      </c>
      <c r="L35" s="138">
        <f t="shared" si="24"/>
        <v>0</v>
      </c>
      <c r="M35" s="165">
        <f t="shared" si="24"/>
        <v>0</v>
      </c>
      <c r="N35" s="165">
        <f t="shared" si="24"/>
        <v>0</v>
      </c>
      <c r="O35" s="165">
        <f t="shared" si="24"/>
        <v>0</v>
      </c>
      <c r="P35" s="164">
        <f t="shared" si="24"/>
        <v>0</v>
      </c>
      <c r="Q35" s="138">
        <f t="shared" ref="Q35" si="32">Q143+Q227+Q311+Q395</f>
        <v>0</v>
      </c>
      <c r="R35" s="136"/>
      <c r="T35" s="16" t="str">
        <f t="shared" si="3"/>
        <v>2021Female65+AllAll</v>
      </c>
    </row>
    <row r="36" spans="1:20" s="174" customFormat="1" x14ac:dyDescent="0.25">
      <c r="A36" s="166" t="s">
        <v>91</v>
      </c>
      <c r="B36" s="167">
        <v>2021</v>
      </c>
      <c r="C36" s="167" t="s">
        <v>80</v>
      </c>
      <c r="D36" s="167" t="s">
        <v>80</v>
      </c>
      <c r="E36" s="168" t="s">
        <v>92</v>
      </c>
      <c r="F36" s="168" t="s">
        <v>92</v>
      </c>
      <c r="G36" s="167" t="s">
        <v>93</v>
      </c>
      <c r="H36" s="169">
        <f t="shared" si="0"/>
        <v>0</v>
      </c>
      <c r="I36" s="203">
        <f>SUM(I8:I35)</f>
        <v>0</v>
      </c>
      <c r="J36" s="169">
        <f t="shared" ref="J36:Q36" si="33">SUM(J8:J35)</f>
        <v>0</v>
      </c>
      <c r="K36" s="169">
        <f t="shared" si="33"/>
        <v>0</v>
      </c>
      <c r="L36" s="170">
        <f t="shared" si="33"/>
        <v>0</v>
      </c>
      <c r="M36" s="171">
        <f t="shared" si="33"/>
        <v>0</v>
      </c>
      <c r="N36" s="171">
        <f t="shared" si="33"/>
        <v>0</v>
      </c>
      <c r="O36" s="171">
        <f t="shared" si="33"/>
        <v>0</v>
      </c>
      <c r="P36" s="169">
        <f t="shared" si="33"/>
        <v>0</v>
      </c>
      <c r="Q36" s="170">
        <f t="shared" si="33"/>
        <v>0</v>
      </c>
      <c r="R36" s="172"/>
      <c r="S36" s="173"/>
      <c r="T36" s="173" t="str">
        <f t="shared" si="3"/>
        <v>2021TotalTotalAllAll</v>
      </c>
    </row>
    <row r="37" spans="1:20" x14ac:dyDescent="0.25">
      <c r="A37" s="65" t="s">
        <v>91</v>
      </c>
      <c r="B37" s="66">
        <v>2022</v>
      </c>
      <c r="C37" s="66" t="s">
        <v>151</v>
      </c>
      <c r="D37" s="66" t="s">
        <v>152</v>
      </c>
      <c r="E37" s="68" t="s">
        <v>92</v>
      </c>
      <c r="F37" s="68" t="s">
        <v>92</v>
      </c>
      <c r="G37" s="66" t="s">
        <v>93</v>
      </c>
      <c r="H37" s="161">
        <f t="shared" si="0"/>
        <v>0</v>
      </c>
      <c r="I37" s="161">
        <f t="shared" ref="I37:P46" si="34">I144+I228+I312+I396</f>
        <v>0</v>
      </c>
      <c r="J37" s="161">
        <f t="shared" si="34"/>
        <v>0</v>
      </c>
      <c r="K37" s="161">
        <f t="shared" si="34"/>
        <v>0</v>
      </c>
      <c r="L37" s="162">
        <f t="shared" si="34"/>
        <v>0</v>
      </c>
      <c r="M37" s="163">
        <f t="shared" si="34"/>
        <v>0</v>
      </c>
      <c r="N37" s="163">
        <f t="shared" si="34"/>
        <v>0</v>
      </c>
      <c r="O37" s="163">
        <f t="shared" si="34"/>
        <v>0</v>
      </c>
      <c r="P37" s="161">
        <f t="shared" si="34"/>
        <v>0</v>
      </c>
      <c r="Q37" s="162">
        <f t="shared" ref="Q37" si="35">Q144+Q228+Q312+Q396</f>
        <v>0</v>
      </c>
      <c r="T37" s="16" t="str">
        <f t="shared" si="3"/>
        <v>2022Male0-4AllAll</v>
      </c>
    </row>
    <row r="38" spans="1:20" x14ac:dyDescent="0.25">
      <c r="A38" s="40" t="s">
        <v>91</v>
      </c>
      <c r="B38" s="27">
        <v>2022</v>
      </c>
      <c r="C38" s="27" t="s">
        <v>151</v>
      </c>
      <c r="D38" s="27" t="s">
        <v>153</v>
      </c>
      <c r="E38" s="72" t="s">
        <v>92</v>
      </c>
      <c r="F38" s="72" t="s">
        <v>92</v>
      </c>
      <c r="G38" s="27" t="s">
        <v>93</v>
      </c>
      <c r="H38" s="164">
        <f t="shared" si="0"/>
        <v>0</v>
      </c>
      <c r="I38" s="164">
        <f t="shared" si="34"/>
        <v>0</v>
      </c>
      <c r="J38" s="164">
        <f t="shared" si="34"/>
        <v>0</v>
      </c>
      <c r="K38" s="164">
        <f t="shared" si="34"/>
        <v>0</v>
      </c>
      <c r="L38" s="138">
        <f t="shared" si="34"/>
        <v>0</v>
      </c>
      <c r="M38" s="165">
        <f t="shared" si="34"/>
        <v>0</v>
      </c>
      <c r="N38" s="165">
        <f t="shared" si="34"/>
        <v>0</v>
      </c>
      <c r="O38" s="165">
        <f t="shared" si="34"/>
        <v>0</v>
      </c>
      <c r="P38" s="164">
        <f t="shared" si="34"/>
        <v>0</v>
      </c>
      <c r="Q38" s="138">
        <f t="shared" ref="Q38" si="36">Q145+Q229+Q313+Q397</f>
        <v>0</v>
      </c>
      <c r="T38" s="16" t="str">
        <f t="shared" si="3"/>
        <v>2022Male5-9AllAll</v>
      </c>
    </row>
    <row r="39" spans="1:20" x14ac:dyDescent="0.25">
      <c r="A39" s="40" t="s">
        <v>91</v>
      </c>
      <c r="B39" s="27">
        <v>2022</v>
      </c>
      <c r="C39" s="27" t="s">
        <v>151</v>
      </c>
      <c r="D39" s="27" t="s">
        <v>154</v>
      </c>
      <c r="E39" s="72" t="s">
        <v>92</v>
      </c>
      <c r="F39" s="72" t="s">
        <v>92</v>
      </c>
      <c r="G39" s="27" t="s">
        <v>93</v>
      </c>
      <c r="H39" s="164">
        <f t="shared" si="0"/>
        <v>0</v>
      </c>
      <c r="I39" s="164">
        <f t="shared" si="34"/>
        <v>0</v>
      </c>
      <c r="J39" s="164">
        <f t="shared" si="34"/>
        <v>0</v>
      </c>
      <c r="K39" s="164">
        <f t="shared" si="34"/>
        <v>0</v>
      </c>
      <c r="L39" s="138">
        <f t="shared" si="34"/>
        <v>0</v>
      </c>
      <c r="M39" s="165">
        <f t="shared" si="34"/>
        <v>0</v>
      </c>
      <c r="N39" s="165">
        <f t="shared" si="34"/>
        <v>0</v>
      </c>
      <c r="O39" s="165">
        <f t="shared" si="34"/>
        <v>0</v>
      </c>
      <c r="P39" s="164">
        <f t="shared" si="34"/>
        <v>0</v>
      </c>
      <c r="Q39" s="138">
        <f t="shared" ref="Q39" si="37">Q146+Q230+Q314+Q398</f>
        <v>0</v>
      </c>
      <c r="T39" s="16" t="str">
        <f t="shared" si="3"/>
        <v>2022Male10-14AllAll</v>
      </c>
    </row>
    <row r="40" spans="1:20" x14ac:dyDescent="0.25">
      <c r="A40" s="40" t="s">
        <v>91</v>
      </c>
      <c r="B40" s="27">
        <v>2022</v>
      </c>
      <c r="C40" s="27" t="s">
        <v>151</v>
      </c>
      <c r="D40" s="27" t="s">
        <v>155</v>
      </c>
      <c r="E40" s="72" t="s">
        <v>92</v>
      </c>
      <c r="F40" s="72" t="s">
        <v>92</v>
      </c>
      <c r="G40" s="27" t="s">
        <v>93</v>
      </c>
      <c r="H40" s="164">
        <f t="shared" si="0"/>
        <v>0</v>
      </c>
      <c r="I40" s="164">
        <f t="shared" si="34"/>
        <v>0</v>
      </c>
      <c r="J40" s="164">
        <f t="shared" si="34"/>
        <v>0</v>
      </c>
      <c r="K40" s="164">
        <f t="shared" si="34"/>
        <v>0</v>
      </c>
      <c r="L40" s="138">
        <f t="shared" si="34"/>
        <v>0</v>
      </c>
      <c r="M40" s="165">
        <f t="shared" si="34"/>
        <v>0</v>
      </c>
      <c r="N40" s="165">
        <f t="shared" si="34"/>
        <v>0</v>
      </c>
      <c r="O40" s="165">
        <f t="shared" si="34"/>
        <v>0</v>
      </c>
      <c r="P40" s="164">
        <f t="shared" si="34"/>
        <v>0</v>
      </c>
      <c r="Q40" s="138">
        <f t="shared" ref="Q40" si="38">Q147+Q231+Q315+Q399</f>
        <v>0</v>
      </c>
      <c r="T40" s="16" t="str">
        <f t="shared" ref="T40:T71" si="39">B40&amp;C40&amp;D40&amp;E40&amp;F40</f>
        <v>2022Male15-19AllAll</v>
      </c>
    </row>
    <row r="41" spans="1:20" x14ac:dyDescent="0.25">
      <c r="A41" s="40" t="s">
        <v>91</v>
      </c>
      <c r="B41" s="27">
        <v>2022</v>
      </c>
      <c r="C41" s="27" t="s">
        <v>151</v>
      </c>
      <c r="D41" s="27" t="s">
        <v>156</v>
      </c>
      <c r="E41" s="72" t="s">
        <v>92</v>
      </c>
      <c r="F41" s="72" t="s">
        <v>92</v>
      </c>
      <c r="G41" s="27" t="s">
        <v>93</v>
      </c>
      <c r="H41" s="164">
        <f t="shared" si="0"/>
        <v>0</v>
      </c>
      <c r="I41" s="164">
        <f t="shared" si="34"/>
        <v>0</v>
      </c>
      <c r="J41" s="164">
        <f t="shared" si="34"/>
        <v>0</v>
      </c>
      <c r="K41" s="164">
        <f t="shared" si="34"/>
        <v>0</v>
      </c>
      <c r="L41" s="138">
        <f t="shared" si="34"/>
        <v>0</v>
      </c>
      <c r="M41" s="165">
        <f t="shared" si="34"/>
        <v>0</v>
      </c>
      <c r="N41" s="165">
        <f t="shared" si="34"/>
        <v>0</v>
      </c>
      <c r="O41" s="165">
        <f t="shared" si="34"/>
        <v>0</v>
      </c>
      <c r="P41" s="164">
        <f t="shared" si="34"/>
        <v>0</v>
      </c>
      <c r="Q41" s="138">
        <f t="shared" ref="Q41" si="40">Q148+Q232+Q316+Q400</f>
        <v>0</v>
      </c>
      <c r="T41" s="16" t="str">
        <f t="shared" si="39"/>
        <v>2022Male20-24AllAll</v>
      </c>
    </row>
    <row r="42" spans="1:20" x14ac:dyDescent="0.25">
      <c r="A42" s="40" t="s">
        <v>91</v>
      </c>
      <c r="B42" s="27">
        <v>2022</v>
      </c>
      <c r="C42" s="27" t="s">
        <v>151</v>
      </c>
      <c r="D42" s="27" t="s">
        <v>157</v>
      </c>
      <c r="E42" s="72" t="s">
        <v>92</v>
      </c>
      <c r="F42" s="72" t="s">
        <v>92</v>
      </c>
      <c r="G42" s="27" t="s">
        <v>93</v>
      </c>
      <c r="H42" s="164">
        <f t="shared" si="0"/>
        <v>0</v>
      </c>
      <c r="I42" s="164">
        <f t="shared" si="34"/>
        <v>0</v>
      </c>
      <c r="J42" s="164">
        <f t="shared" si="34"/>
        <v>0</v>
      </c>
      <c r="K42" s="164">
        <f t="shared" si="34"/>
        <v>0</v>
      </c>
      <c r="L42" s="138">
        <f t="shared" si="34"/>
        <v>0</v>
      </c>
      <c r="M42" s="165">
        <f t="shared" si="34"/>
        <v>0</v>
      </c>
      <c r="N42" s="165">
        <f t="shared" si="34"/>
        <v>0</v>
      </c>
      <c r="O42" s="165">
        <f t="shared" si="34"/>
        <v>0</v>
      </c>
      <c r="P42" s="164">
        <f t="shared" si="34"/>
        <v>0</v>
      </c>
      <c r="Q42" s="138">
        <f t="shared" ref="Q42" si="41">Q149+Q233+Q317+Q401</f>
        <v>0</v>
      </c>
      <c r="T42" s="16" t="str">
        <f t="shared" si="39"/>
        <v>2022Male25-29AllAll</v>
      </c>
    </row>
    <row r="43" spans="1:20" x14ac:dyDescent="0.25">
      <c r="A43" s="40" t="s">
        <v>91</v>
      </c>
      <c r="B43" s="27">
        <v>2022</v>
      </c>
      <c r="C43" s="27" t="s">
        <v>151</v>
      </c>
      <c r="D43" s="27" t="s">
        <v>158</v>
      </c>
      <c r="E43" s="72" t="s">
        <v>92</v>
      </c>
      <c r="F43" s="72" t="s">
        <v>92</v>
      </c>
      <c r="G43" s="27" t="s">
        <v>93</v>
      </c>
      <c r="H43" s="164">
        <f t="shared" si="0"/>
        <v>0</v>
      </c>
      <c r="I43" s="164">
        <f t="shared" si="34"/>
        <v>0</v>
      </c>
      <c r="J43" s="164">
        <f t="shared" si="34"/>
        <v>0</v>
      </c>
      <c r="K43" s="164">
        <f t="shared" si="34"/>
        <v>0</v>
      </c>
      <c r="L43" s="138">
        <f t="shared" si="34"/>
        <v>0</v>
      </c>
      <c r="M43" s="165">
        <f t="shared" si="34"/>
        <v>0</v>
      </c>
      <c r="N43" s="165">
        <f t="shared" si="34"/>
        <v>0</v>
      </c>
      <c r="O43" s="165">
        <f t="shared" si="34"/>
        <v>0</v>
      </c>
      <c r="P43" s="164">
        <f t="shared" si="34"/>
        <v>0</v>
      </c>
      <c r="Q43" s="138">
        <f t="shared" ref="Q43" si="42">Q150+Q234+Q318+Q402</f>
        <v>0</v>
      </c>
      <c r="T43" s="16" t="str">
        <f t="shared" si="39"/>
        <v>2022Male30-34AllAll</v>
      </c>
    </row>
    <row r="44" spans="1:20" x14ac:dyDescent="0.25">
      <c r="A44" s="40" t="s">
        <v>91</v>
      </c>
      <c r="B44" s="27">
        <v>2022</v>
      </c>
      <c r="C44" s="27" t="s">
        <v>151</v>
      </c>
      <c r="D44" s="27" t="s">
        <v>159</v>
      </c>
      <c r="E44" s="72" t="s">
        <v>92</v>
      </c>
      <c r="F44" s="72" t="s">
        <v>92</v>
      </c>
      <c r="G44" s="27" t="s">
        <v>93</v>
      </c>
      <c r="H44" s="164">
        <f t="shared" si="0"/>
        <v>0</v>
      </c>
      <c r="I44" s="164">
        <f t="shared" si="34"/>
        <v>0</v>
      </c>
      <c r="J44" s="164">
        <f t="shared" si="34"/>
        <v>0</v>
      </c>
      <c r="K44" s="164">
        <f t="shared" si="34"/>
        <v>0</v>
      </c>
      <c r="L44" s="138">
        <f t="shared" si="34"/>
        <v>0</v>
      </c>
      <c r="M44" s="165">
        <f t="shared" si="34"/>
        <v>0</v>
      </c>
      <c r="N44" s="165">
        <f t="shared" si="34"/>
        <v>0</v>
      </c>
      <c r="O44" s="165">
        <f t="shared" si="34"/>
        <v>0</v>
      </c>
      <c r="P44" s="164">
        <f t="shared" si="34"/>
        <v>0</v>
      </c>
      <c r="Q44" s="138">
        <f t="shared" ref="Q44" si="43">Q151+Q235+Q319+Q403</f>
        <v>0</v>
      </c>
      <c r="T44" s="16" t="str">
        <f t="shared" si="39"/>
        <v>2022Male35-39AllAll</v>
      </c>
    </row>
    <row r="45" spans="1:20" x14ac:dyDescent="0.25">
      <c r="A45" s="40" t="s">
        <v>91</v>
      </c>
      <c r="B45" s="27">
        <v>2022</v>
      </c>
      <c r="C45" s="27" t="s">
        <v>151</v>
      </c>
      <c r="D45" s="27" t="s">
        <v>160</v>
      </c>
      <c r="E45" s="72" t="s">
        <v>92</v>
      </c>
      <c r="F45" s="72" t="s">
        <v>92</v>
      </c>
      <c r="G45" s="27" t="s">
        <v>93</v>
      </c>
      <c r="H45" s="164">
        <f t="shared" si="0"/>
        <v>0</v>
      </c>
      <c r="I45" s="164">
        <f t="shared" si="34"/>
        <v>0</v>
      </c>
      <c r="J45" s="164">
        <f t="shared" si="34"/>
        <v>0</v>
      </c>
      <c r="K45" s="164">
        <f t="shared" si="34"/>
        <v>0</v>
      </c>
      <c r="L45" s="138">
        <f t="shared" si="34"/>
        <v>0</v>
      </c>
      <c r="M45" s="165">
        <f t="shared" si="34"/>
        <v>0</v>
      </c>
      <c r="N45" s="165">
        <f t="shared" si="34"/>
        <v>0</v>
      </c>
      <c r="O45" s="165">
        <f t="shared" si="34"/>
        <v>0</v>
      </c>
      <c r="P45" s="164">
        <f t="shared" si="34"/>
        <v>0</v>
      </c>
      <c r="Q45" s="138">
        <f t="shared" ref="Q45" si="44">Q152+Q236+Q320+Q404</f>
        <v>0</v>
      </c>
      <c r="T45" s="16" t="str">
        <f t="shared" si="39"/>
        <v>2022Male40-44AllAll</v>
      </c>
    </row>
    <row r="46" spans="1:20" x14ac:dyDescent="0.25">
      <c r="A46" s="40" t="s">
        <v>91</v>
      </c>
      <c r="B46" s="27">
        <v>2022</v>
      </c>
      <c r="C46" s="27" t="s">
        <v>151</v>
      </c>
      <c r="D46" s="27" t="s">
        <v>161</v>
      </c>
      <c r="E46" s="72" t="s">
        <v>92</v>
      </c>
      <c r="F46" s="72" t="s">
        <v>92</v>
      </c>
      <c r="G46" s="27" t="s">
        <v>93</v>
      </c>
      <c r="H46" s="164">
        <f t="shared" si="0"/>
        <v>0</v>
      </c>
      <c r="I46" s="164">
        <f t="shared" si="34"/>
        <v>0</v>
      </c>
      <c r="J46" s="164">
        <f t="shared" si="34"/>
        <v>0</v>
      </c>
      <c r="K46" s="164">
        <f t="shared" si="34"/>
        <v>0</v>
      </c>
      <c r="L46" s="138">
        <f t="shared" si="34"/>
        <v>0</v>
      </c>
      <c r="M46" s="165">
        <f t="shared" si="34"/>
        <v>0</v>
      </c>
      <c r="N46" s="165">
        <f t="shared" si="34"/>
        <v>0</v>
      </c>
      <c r="O46" s="165">
        <f t="shared" si="34"/>
        <v>0</v>
      </c>
      <c r="P46" s="164">
        <f t="shared" si="34"/>
        <v>0</v>
      </c>
      <c r="Q46" s="138">
        <f t="shared" ref="Q46" si="45">Q153+Q237+Q321+Q405</f>
        <v>0</v>
      </c>
      <c r="T46" s="16" t="str">
        <f t="shared" si="39"/>
        <v>2022Male45-49AllAll</v>
      </c>
    </row>
    <row r="47" spans="1:20" x14ac:dyDescent="0.25">
      <c r="A47" s="40" t="s">
        <v>91</v>
      </c>
      <c r="B47" s="27">
        <v>2022</v>
      </c>
      <c r="C47" s="27" t="s">
        <v>151</v>
      </c>
      <c r="D47" s="27" t="s">
        <v>162</v>
      </c>
      <c r="E47" s="72" t="s">
        <v>92</v>
      </c>
      <c r="F47" s="72" t="s">
        <v>92</v>
      </c>
      <c r="G47" s="27" t="s">
        <v>93</v>
      </c>
      <c r="H47" s="164">
        <f t="shared" si="0"/>
        <v>0</v>
      </c>
      <c r="I47" s="164">
        <f t="shared" ref="I47:P56" si="46">I154+I238+I322+I406</f>
        <v>0</v>
      </c>
      <c r="J47" s="164">
        <f t="shared" si="46"/>
        <v>0</v>
      </c>
      <c r="K47" s="164">
        <f t="shared" si="46"/>
        <v>0</v>
      </c>
      <c r="L47" s="138">
        <f t="shared" si="46"/>
        <v>0</v>
      </c>
      <c r="M47" s="165">
        <f t="shared" si="46"/>
        <v>0</v>
      </c>
      <c r="N47" s="165">
        <f t="shared" si="46"/>
        <v>0</v>
      </c>
      <c r="O47" s="165">
        <f t="shared" si="46"/>
        <v>0</v>
      </c>
      <c r="P47" s="164">
        <f t="shared" si="46"/>
        <v>0</v>
      </c>
      <c r="Q47" s="138">
        <f t="shared" ref="Q47" si="47">Q154+Q238+Q322+Q406</f>
        <v>0</v>
      </c>
      <c r="T47" s="16" t="str">
        <f t="shared" si="39"/>
        <v>2022Male50-54AllAll</v>
      </c>
    </row>
    <row r="48" spans="1:20" x14ac:dyDescent="0.25">
      <c r="A48" s="40" t="s">
        <v>91</v>
      </c>
      <c r="B48" s="27">
        <v>2022</v>
      </c>
      <c r="C48" s="27" t="s">
        <v>151</v>
      </c>
      <c r="D48" s="27" t="s">
        <v>163</v>
      </c>
      <c r="E48" s="72" t="s">
        <v>92</v>
      </c>
      <c r="F48" s="72" t="s">
        <v>92</v>
      </c>
      <c r="G48" s="27" t="s">
        <v>93</v>
      </c>
      <c r="H48" s="164">
        <f t="shared" si="0"/>
        <v>0</v>
      </c>
      <c r="I48" s="164">
        <f t="shared" si="46"/>
        <v>0</v>
      </c>
      <c r="J48" s="164">
        <f t="shared" si="46"/>
        <v>0</v>
      </c>
      <c r="K48" s="164">
        <f t="shared" si="46"/>
        <v>0</v>
      </c>
      <c r="L48" s="138">
        <f t="shared" si="46"/>
        <v>0</v>
      </c>
      <c r="M48" s="165">
        <f t="shared" si="46"/>
        <v>0</v>
      </c>
      <c r="N48" s="165">
        <f t="shared" si="46"/>
        <v>0</v>
      </c>
      <c r="O48" s="165">
        <f t="shared" si="46"/>
        <v>0</v>
      </c>
      <c r="P48" s="164">
        <f t="shared" si="46"/>
        <v>0</v>
      </c>
      <c r="Q48" s="138">
        <f t="shared" ref="Q48" si="48">Q155+Q239+Q323+Q407</f>
        <v>0</v>
      </c>
      <c r="T48" s="16" t="str">
        <f t="shared" si="39"/>
        <v>2022Male55-59AllAll</v>
      </c>
    </row>
    <row r="49" spans="1:20" x14ac:dyDescent="0.25">
      <c r="A49" s="40" t="s">
        <v>91</v>
      </c>
      <c r="B49" s="27">
        <v>2022</v>
      </c>
      <c r="C49" s="27" t="s">
        <v>151</v>
      </c>
      <c r="D49" s="27" t="s">
        <v>164</v>
      </c>
      <c r="E49" s="72" t="s">
        <v>92</v>
      </c>
      <c r="F49" s="72" t="s">
        <v>92</v>
      </c>
      <c r="G49" s="27" t="s">
        <v>93</v>
      </c>
      <c r="H49" s="164">
        <f t="shared" si="0"/>
        <v>0</v>
      </c>
      <c r="I49" s="164">
        <f t="shared" si="46"/>
        <v>0</v>
      </c>
      <c r="J49" s="164">
        <f t="shared" si="46"/>
        <v>0</v>
      </c>
      <c r="K49" s="164">
        <f t="shared" si="46"/>
        <v>0</v>
      </c>
      <c r="L49" s="138">
        <f t="shared" si="46"/>
        <v>0</v>
      </c>
      <c r="M49" s="165">
        <f t="shared" si="46"/>
        <v>0</v>
      </c>
      <c r="N49" s="165">
        <f t="shared" si="46"/>
        <v>0</v>
      </c>
      <c r="O49" s="165">
        <f t="shared" si="46"/>
        <v>0</v>
      </c>
      <c r="P49" s="164">
        <f t="shared" si="46"/>
        <v>0</v>
      </c>
      <c r="Q49" s="138">
        <f t="shared" ref="Q49" si="49">Q156+Q240+Q324+Q408</f>
        <v>0</v>
      </c>
      <c r="T49" s="16" t="str">
        <f t="shared" si="39"/>
        <v>2022Male60-64AllAll</v>
      </c>
    </row>
    <row r="50" spans="1:20" x14ac:dyDescent="0.25">
      <c r="A50" s="40" t="s">
        <v>91</v>
      </c>
      <c r="B50" s="27">
        <v>2022</v>
      </c>
      <c r="C50" s="27" t="s">
        <v>151</v>
      </c>
      <c r="D50" s="27" t="s">
        <v>165</v>
      </c>
      <c r="E50" s="72" t="s">
        <v>92</v>
      </c>
      <c r="F50" s="72" t="s">
        <v>92</v>
      </c>
      <c r="G50" s="27" t="s">
        <v>93</v>
      </c>
      <c r="H50" s="164">
        <f t="shared" si="0"/>
        <v>0</v>
      </c>
      <c r="I50" s="164">
        <f t="shared" si="46"/>
        <v>0</v>
      </c>
      <c r="J50" s="164">
        <f t="shared" si="46"/>
        <v>0</v>
      </c>
      <c r="K50" s="164">
        <f t="shared" si="46"/>
        <v>0</v>
      </c>
      <c r="L50" s="138">
        <f t="shared" si="46"/>
        <v>0</v>
      </c>
      <c r="M50" s="165">
        <f t="shared" si="46"/>
        <v>0</v>
      </c>
      <c r="N50" s="165">
        <f t="shared" si="46"/>
        <v>0</v>
      </c>
      <c r="O50" s="165">
        <f t="shared" si="46"/>
        <v>0</v>
      </c>
      <c r="P50" s="164">
        <f t="shared" si="46"/>
        <v>0</v>
      </c>
      <c r="Q50" s="138">
        <f t="shared" ref="Q50" si="50">Q157+Q241+Q325+Q409</f>
        <v>0</v>
      </c>
      <c r="T50" s="16" t="str">
        <f t="shared" si="39"/>
        <v>2022Male65+AllAll</v>
      </c>
    </row>
    <row r="51" spans="1:20" x14ac:dyDescent="0.25">
      <c r="A51" s="40" t="s">
        <v>91</v>
      </c>
      <c r="B51" s="27">
        <v>2022</v>
      </c>
      <c r="C51" s="27" t="s">
        <v>166</v>
      </c>
      <c r="D51" s="27" t="s">
        <v>152</v>
      </c>
      <c r="E51" s="72" t="s">
        <v>92</v>
      </c>
      <c r="F51" s="72" t="s">
        <v>92</v>
      </c>
      <c r="G51" s="27" t="s">
        <v>93</v>
      </c>
      <c r="H51" s="164">
        <f t="shared" si="0"/>
        <v>0</v>
      </c>
      <c r="I51" s="164">
        <f t="shared" si="46"/>
        <v>0</v>
      </c>
      <c r="J51" s="164">
        <f t="shared" si="46"/>
        <v>0</v>
      </c>
      <c r="K51" s="164">
        <f t="shared" si="46"/>
        <v>0</v>
      </c>
      <c r="L51" s="138">
        <f t="shared" si="46"/>
        <v>0</v>
      </c>
      <c r="M51" s="165">
        <f t="shared" si="46"/>
        <v>0</v>
      </c>
      <c r="N51" s="165">
        <f t="shared" si="46"/>
        <v>0</v>
      </c>
      <c r="O51" s="165">
        <f t="shared" si="46"/>
        <v>0</v>
      </c>
      <c r="P51" s="164">
        <f t="shared" si="46"/>
        <v>0</v>
      </c>
      <c r="Q51" s="138">
        <f t="shared" ref="Q51" si="51">Q158+Q242+Q326+Q410</f>
        <v>0</v>
      </c>
      <c r="T51" s="16" t="str">
        <f t="shared" si="39"/>
        <v>2022Female0-4AllAll</v>
      </c>
    </row>
    <row r="52" spans="1:20" x14ac:dyDescent="0.25">
      <c r="A52" s="40" t="s">
        <v>91</v>
      </c>
      <c r="B52" s="27">
        <v>2022</v>
      </c>
      <c r="C52" s="27" t="s">
        <v>166</v>
      </c>
      <c r="D52" s="27" t="s">
        <v>153</v>
      </c>
      <c r="E52" s="72" t="s">
        <v>92</v>
      </c>
      <c r="F52" s="72" t="s">
        <v>92</v>
      </c>
      <c r="G52" s="27" t="s">
        <v>93</v>
      </c>
      <c r="H52" s="164">
        <f t="shared" si="0"/>
        <v>0</v>
      </c>
      <c r="I52" s="164">
        <f t="shared" si="46"/>
        <v>0</v>
      </c>
      <c r="J52" s="164">
        <f t="shared" si="46"/>
        <v>0</v>
      </c>
      <c r="K52" s="164">
        <f t="shared" si="46"/>
        <v>0</v>
      </c>
      <c r="L52" s="138">
        <f t="shared" si="46"/>
        <v>0</v>
      </c>
      <c r="M52" s="165">
        <f t="shared" si="46"/>
        <v>0</v>
      </c>
      <c r="N52" s="165">
        <f t="shared" si="46"/>
        <v>0</v>
      </c>
      <c r="O52" s="165">
        <f t="shared" si="46"/>
        <v>0</v>
      </c>
      <c r="P52" s="164">
        <f t="shared" si="46"/>
        <v>0</v>
      </c>
      <c r="Q52" s="138">
        <f t="shared" ref="Q52" si="52">Q159+Q243+Q327+Q411</f>
        <v>0</v>
      </c>
      <c r="T52" s="16" t="str">
        <f t="shared" si="39"/>
        <v>2022Female5-9AllAll</v>
      </c>
    </row>
    <row r="53" spans="1:20" x14ac:dyDescent="0.25">
      <c r="A53" s="40" t="s">
        <v>91</v>
      </c>
      <c r="B53" s="27">
        <v>2022</v>
      </c>
      <c r="C53" s="27" t="s">
        <v>166</v>
      </c>
      <c r="D53" s="27" t="s">
        <v>154</v>
      </c>
      <c r="E53" s="72" t="s">
        <v>92</v>
      </c>
      <c r="F53" s="72" t="s">
        <v>92</v>
      </c>
      <c r="G53" s="27" t="s">
        <v>93</v>
      </c>
      <c r="H53" s="164">
        <f t="shared" si="0"/>
        <v>0</v>
      </c>
      <c r="I53" s="164">
        <f t="shared" si="46"/>
        <v>0</v>
      </c>
      <c r="J53" s="164">
        <f t="shared" si="46"/>
        <v>0</v>
      </c>
      <c r="K53" s="164">
        <f t="shared" si="46"/>
        <v>0</v>
      </c>
      <c r="L53" s="138">
        <f t="shared" si="46"/>
        <v>0</v>
      </c>
      <c r="M53" s="165">
        <f t="shared" si="46"/>
        <v>0</v>
      </c>
      <c r="N53" s="165">
        <f t="shared" si="46"/>
        <v>0</v>
      </c>
      <c r="O53" s="165">
        <f t="shared" si="46"/>
        <v>0</v>
      </c>
      <c r="P53" s="164">
        <f t="shared" si="46"/>
        <v>0</v>
      </c>
      <c r="Q53" s="138">
        <f t="shared" ref="Q53" si="53">Q160+Q244+Q328+Q412</f>
        <v>0</v>
      </c>
      <c r="T53" s="16" t="str">
        <f t="shared" si="39"/>
        <v>2022Female10-14AllAll</v>
      </c>
    </row>
    <row r="54" spans="1:20" x14ac:dyDescent="0.25">
      <c r="A54" s="40" t="s">
        <v>91</v>
      </c>
      <c r="B54" s="27">
        <v>2022</v>
      </c>
      <c r="C54" s="27" t="s">
        <v>166</v>
      </c>
      <c r="D54" s="27" t="s">
        <v>155</v>
      </c>
      <c r="E54" s="72" t="s">
        <v>92</v>
      </c>
      <c r="F54" s="72" t="s">
        <v>92</v>
      </c>
      <c r="G54" s="27" t="s">
        <v>93</v>
      </c>
      <c r="H54" s="164">
        <f t="shared" si="0"/>
        <v>0</v>
      </c>
      <c r="I54" s="164">
        <f t="shared" si="46"/>
        <v>0</v>
      </c>
      <c r="J54" s="164">
        <f t="shared" si="46"/>
        <v>0</v>
      </c>
      <c r="K54" s="164">
        <f t="shared" si="46"/>
        <v>0</v>
      </c>
      <c r="L54" s="138">
        <f t="shared" si="46"/>
        <v>0</v>
      </c>
      <c r="M54" s="165">
        <f t="shared" si="46"/>
        <v>0</v>
      </c>
      <c r="N54" s="165">
        <f t="shared" si="46"/>
        <v>0</v>
      </c>
      <c r="O54" s="165">
        <f t="shared" si="46"/>
        <v>0</v>
      </c>
      <c r="P54" s="164">
        <f t="shared" si="46"/>
        <v>0</v>
      </c>
      <c r="Q54" s="138">
        <f t="shared" ref="Q54" si="54">Q161+Q245+Q329+Q413</f>
        <v>0</v>
      </c>
      <c r="T54" s="16" t="str">
        <f t="shared" si="39"/>
        <v>2022Female15-19AllAll</v>
      </c>
    </row>
    <row r="55" spans="1:20" x14ac:dyDescent="0.25">
      <c r="A55" s="40" t="s">
        <v>91</v>
      </c>
      <c r="B55" s="27">
        <v>2022</v>
      </c>
      <c r="C55" s="27" t="s">
        <v>166</v>
      </c>
      <c r="D55" s="27" t="s">
        <v>156</v>
      </c>
      <c r="E55" s="72" t="s">
        <v>92</v>
      </c>
      <c r="F55" s="72" t="s">
        <v>92</v>
      </c>
      <c r="G55" s="27" t="s">
        <v>93</v>
      </c>
      <c r="H55" s="164">
        <f t="shared" si="0"/>
        <v>0</v>
      </c>
      <c r="I55" s="164">
        <f t="shared" si="46"/>
        <v>0</v>
      </c>
      <c r="J55" s="164">
        <f t="shared" si="46"/>
        <v>0</v>
      </c>
      <c r="K55" s="164">
        <f t="shared" si="46"/>
        <v>0</v>
      </c>
      <c r="L55" s="138">
        <f t="shared" si="46"/>
        <v>0</v>
      </c>
      <c r="M55" s="165">
        <f t="shared" si="46"/>
        <v>0</v>
      </c>
      <c r="N55" s="165">
        <f t="shared" si="46"/>
        <v>0</v>
      </c>
      <c r="O55" s="165">
        <f t="shared" si="46"/>
        <v>0</v>
      </c>
      <c r="P55" s="164">
        <f t="shared" si="46"/>
        <v>0</v>
      </c>
      <c r="Q55" s="138">
        <f t="shared" ref="Q55" si="55">Q162+Q246+Q330+Q414</f>
        <v>0</v>
      </c>
      <c r="T55" s="16" t="str">
        <f t="shared" si="39"/>
        <v>2022Female20-24AllAll</v>
      </c>
    </row>
    <row r="56" spans="1:20" x14ac:dyDescent="0.25">
      <c r="A56" s="40" t="s">
        <v>91</v>
      </c>
      <c r="B56" s="27">
        <v>2022</v>
      </c>
      <c r="C56" s="27" t="s">
        <v>166</v>
      </c>
      <c r="D56" s="27" t="s">
        <v>157</v>
      </c>
      <c r="E56" s="72" t="s">
        <v>92</v>
      </c>
      <c r="F56" s="72" t="s">
        <v>92</v>
      </c>
      <c r="G56" s="27" t="s">
        <v>93</v>
      </c>
      <c r="H56" s="164">
        <f t="shared" si="0"/>
        <v>0</v>
      </c>
      <c r="I56" s="164">
        <f t="shared" si="46"/>
        <v>0</v>
      </c>
      <c r="J56" s="164">
        <f t="shared" si="46"/>
        <v>0</v>
      </c>
      <c r="K56" s="164">
        <f t="shared" si="46"/>
        <v>0</v>
      </c>
      <c r="L56" s="138">
        <f t="shared" si="46"/>
        <v>0</v>
      </c>
      <c r="M56" s="165">
        <f t="shared" si="46"/>
        <v>0</v>
      </c>
      <c r="N56" s="165">
        <f t="shared" si="46"/>
        <v>0</v>
      </c>
      <c r="O56" s="165">
        <f t="shared" si="46"/>
        <v>0</v>
      </c>
      <c r="P56" s="164">
        <f t="shared" si="46"/>
        <v>0</v>
      </c>
      <c r="Q56" s="138">
        <f t="shared" ref="Q56" si="56">Q163+Q247+Q331+Q415</f>
        <v>0</v>
      </c>
      <c r="T56" s="16" t="str">
        <f t="shared" si="39"/>
        <v>2022Female25-29AllAll</v>
      </c>
    </row>
    <row r="57" spans="1:20" x14ac:dyDescent="0.25">
      <c r="A57" s="40" t="s">
        <v>91</v>
      </c>
      <c r="B57" s="27">
        <v>2022</v>
      </c>
      <c r="C57" s="27" t="s">
        <v>166</v>
      </c>
      <c r="D57" s="27" t="s">
        <v>158</v>
      </c>
      <c r="E57" s="72" t="s">
        <v>92</v>
      </c>
      <c r="F57" s="72" t="s">
        <v>92</v>
      </c>
      <c r="G57" s="27" t="s">
        <v>93</v>
      </c>
      <c r="H57" s="164">
        <f t="shared" si="0"/>
        <v>0</v>
      </c>
      <c r="I57" s="164">
        <f t="shared" ref="I57:P64" si="57">I164+I248+I332+I416</f>
        <v>0</v>
      </c>
      <c r="J57" s="164">
        <f t="shared" si="57"/>
        <v>0</v>
      </c>
      <c r="K57" s="164">
        <f t="shared" si="57"/>
        <v>0</v>
      </c>
      <c r="L57" s="138">
        <f t="shared" si="57"/>
        <v>0</v>
      </c>
      <c r="M57" s="165">
        <f t="shared" si="57"/>
        <v>0</v>
      </c>
      <c r="N57" s="165">
        <f t="shared" si="57"/>
        <v>0</v>
      </c>
      <c r="O57" s="165">
        <f t="shared" si="57"/>
        <v>0</v>
      </c>
      <c r="P57" s="164">
        <f t="shared" si="57"/>
        <v>0</v>
      </c>
      <c r="Q57" s="138">
        <f t="shared" ref="Q57" si="58">Q164+Q248+Q332+Q416</f>
        <v>0</v>
      </c>
      <c r="T57" s="16" t="str">
        <f t="shared" si="39"/>
        <v>2022Female30-34AllAll</v>
      </c>
    </row>
    <row r="58" spans="1:20" x14ac:dyDescent="0.25">
      <c r="A58" s="40" t="s">
        <v>91</v>
      </c>
      <c r="B58" s="27">
        <v>2022</v>
      </c>
      <c r="C58" s="27" t="s">
        <v>166</v>
      </c>
      <c r="D58" s="27" t="s">
        <v>159</v>
      </c>
      <c r="E58" s="72" t="s">
        <v>92</v>
      </c>
      <c r="F58" s="72" t="s">
        <v>92</v>
      </c>
      <c r="G58" s="27" t="s">
        <v>93</v>
      </c>
      <c r="H58" s="164">
        <f t="shared" si="0"/>
        <v>0</v>
      </c>
      <c r="I58" s="164">
        <f t="shared" si="57"/>
        <v>0</v>
      </c>
      <c r="J58" s="164">
        <f t="shared" si="57"/>
        <v>0</v>
      </c>
      <c r="K58" s="164">
        <f t="shared" si="57"/>
        <v>0</v>
      </c>
      <c r="L58" s="138">
        <f t="shared" si="57"/>
        <v>0</v>
      </c>
      <c r="M58" s="165">
        <f t="shared" si="57"/>
        <v>0</v>
      </c>
      <c r="N58" s="165">
        <f t="shared" si="57"/>
        <v>0</v>
      </c>
      <c r="O58" s="165">
        <f t="shared" si="57"/>
        <v>0</v>
      </c>
      <c r="P58" s="164">
        <f t="shared" si="57"/>
        <v>0</v>
      </c>
      <c r="Q58" s="138">
        <f t="shared" ref="Q58" si="59">Q165+Q249+Q333+Q417</f>
        <v>0</v>
      </c>
      <c r="T58" s="16" t="str">
        <f t="shared" si="39"/>
        <v>2022Female35-39AllAll</v>
      </c>
    </row>
    <row r="59" spans="1:20" x14ac:dyDescent="0.25">
      <c r="A59" s="40" t="s">
        <v>91</v>
      </c>
      <c r="B59" s="27">
        <v>2022</v>
      </c>
      <c r="C59" s="27" t="s">
        <v>166</v>
      </c>
      <c r="D59" s="27" t="s">
        <v>160</v>
      </c>
      <c r="E59" s="72" t="s">
        <v>92</v>
      </c>
      <c r="F59" s="72" t="s">
        <v>92</v>
      </c>
      <c r="G59" s="27" t="s">
        <v>93</v>
      </c>
      <c r="H59" s="164">
        <f t="shared" si="0"/>
        <v>0</v>
      </c>
      <c r="I59" s="164">
        <f t="shared" si="57"/>
        <v>0</v>
      </c>
      <c r="J59" s="164">
        <f t="shared" si="57"/>
        <v>0</v>
      </c>
      <c r="K59" s="164">
        <f t="shared" si="57"/>
        <v>0</v>
      </c>
      <c r="L59" s="138">
        <f t="shared" si="57"/>
        <v>0</v>
      </c>
      <c r="M59" s="165">
        <f t="shared" si="57"/>
        <v>0</v>
      </c>
      <c r="N59" s="165">
        <f t="shared" si="57"/>
        <v>0</v>
      </c>
      <c r="O59" s="165">
        <f t="shared" si="57"/>
        <v>0</v>
      </c>
      <c r="P59" s="164">
        <f t="shared" si="57"/>
        <v>0</v>
      </c>
      <c r="Q59" s="138">
        <f t="shared" ref="Q59" si="60">Q166+Q250+Q334+Q418</f>
        <v>0</v>
      </c>
      <c r="T59" s="16" t="str">
        <f t="shared" si="39"/>
        <v>2022Female40-44AllAll</v>
      </c>
    </row>
    <row r="60" spans="1:20" x14ac:dyDescent="0.25">
      <c r="A60" s="40" t="s">
        <v>91</v>
      </c>
      <c r="B60" s="27">
        <v>2022</v>
      </c>
      <c r="C60" s="27" t="s">
        <v>166</v>
      </c>
      <c r="D60" s="27" t="s">
        <v>161</v>
      </c>
      <c r="E60" s="72" t="s">
        <v>92</v>
      </c>
      <c r="F60" s="72" t="s">
        <v>92</v>
      </c>
      <c r="G60" s="27" t="s">
        <v>93</v>
      </c>
      <c r="H60" s="164">
        <f t="shared" si="0"/>
        <v>0</v>
      </c>
      <c r="I60" s="164">
        <f t="shared" si="57"/>
        <v>0</v>
      </c>
      <c r="J60" s="164">
        <f t="shared" si="57"/>
        <v>0</v>
      </c>
      <c r="K60" s="164">
        <f t="shared" si="57"/>
        <v>0</v>
      </c>
      <c r="L60" s="138">
        <f t="shared" si="57"/>
        <v>0</v>
      </c>
      <c r="M60" s="165">
        <f t="shared" si="57"/>
        <v>0</v>
      </c>
      <c r="N60" s="165">
        <f t="shared" si="57"/>
        <v>0</v>
      </c>
      <c r="O60" s="165">
        <f t="shared" si="57"/>
        <v>0</v>
      </c>
      <c r="P60" s="164">
        <f t="shared" si="57"/>
        <v>0</v>
      </c>
      <c r="Q60" s="138">
        <f t="shared" ref="Q60" si="61">Q167+Q251+Q335+Q419</f>
        <v>0</v>
      </c>
      <c r="T60" s="16" t="str">
        <f t="shared" si="39"/>
        <v>2022Female45-49AllAll</v>
      </c>
    </row>
    <row r="61" spans="1:20" x14ac:dyDescent="0.25">
      <c r="A61" s="40" t="s">
        <v>91</v>
      </c>
      <c r="B61" s="27">
        <v>2022</v>
      </c>
      <c r="C61" s="27" t="s">
        <v>166</v>
      </c>
      <c r="D61" s="27" t="s">
        <v>162</v>
      </c>
      <c r="E61" s="72" t="s">
        <v>92</v>
      </c>
      <c r="F61" s="72" t="s">
        <v>92</v>
      </c>
      <c r="G61" s="27" t="s">
        <v>93</v>
      </c>
      <c r="H61" s="164">
        <f t="shared" si="0"/>
        <v>0</v>
      </c>
      <c r="I61" s="164">
        <f t="shared" si="57"/>
        <v>0</v>
      </c>
      <c r="J61" s="164">
        <f t="shared" si="57"/>
        <v>0</v>
      </c>
      <c r="K61" s="164">
        <f t="shared" si="57"/>
        <v>0</v>
      </c>
      <c r="L61" s="138">
        <f t="shared" si="57"/>
        <v>0</v>
      </c>
      <c r="M61" s="165">
        <f t="shared" si="57"/>
        <v>0</v>
      </c>
      <c r="N61" s="165">
        <f t="shared" si="57"/>
        <v>0</v>
      </c>
      <c r="O61" s="165">
        <f t="shared" si="57"/>
        <v>0</v>
      </c>
      <c r="P61" s="164">
        <f t="shared" si="57"/>
        <v>0</v>
      </c>
      <c r="Q61" s="138">
        <f t="shared" ref="Q61" si="62">Q168+Q252+Q336+Q420</f>
        <v>0</v>
      </c>
      <c r="T61" s="16" t="str">
        <f t="shared" si="39"/>
        <v>2022Female50-54AllAll</v>
      </c>
    </row>
    <row r="62" spans="1:20" x14ac:dyDescent="0.25">
      <c r="A62" s="40" t="s">
        <v>91</v>
      </c>
      <c r="B62" s="27">
        <v>2022</v>
      </c>
      <c r="C62" s="27" t="s">
        <v>166</v>
      </c>
      <c r="D62" s="27" t="s">
        <v>163</v>
      </c>
      <c r="E62" s="72" t="s">
        <v>92</v>
      </c>
      <c r="F62" s="72" t="s">
        <v>92</v>
      </c>
      <c r="G62" s="27" t="s">
        <v>93</v>
      </c>
      <c r="H62" s="164">
        <f t="shared" si="0"/>
        <v>0</v>
      </c>
      <c r="I62" s="164">
        <f t="shared" si="57"/>
        <v>0</v>
      </c>
      <c r="J62" s="164">
        <f t="shared" si="57"/>
        <v>0</v>
      </c>
      <c r="K62" s="164">
        <f t="shared" si="57"/>
        <v>0</v>
      </c>
      <c r="L62" s="138">
        <f t="shared" si="57"/>
        <v>0</v>
      </c>
      <c r="M62" s="165">
        <f t="shared" si="57"/>
        <v>0</v>
      </c>
      <c r="N62" s="165">
        <f t="shared" si="57"/>
        <v>0</v>
      </c>
      <c r="O62" s="165">
        <f t="shared" si="57"/>
        <v>0</v>
      </c>
      <c r="P62" s="164">
        <f t="shared" si="57"/>
        <v>0</v>
      </c>
      <c r="Q62" s="138">
        <f t="shared" ref="Q62" si="63">Q169+Q253+Q337+Q421</f>
        <v>0</v>
      </c>
      <c r="T62" s="16" t="str">
        <f t="shared" si="39"/>
        <v>2022Female55-59AllAll</v>
      </c>
    </row>
    <row r="63" spans="1:20" x14ac:dyDescent="0.25">
      <c r="A63" s="40" t="s">
        <v>91</v>
      </c>
      <c r="B63" s="27">
        <v>2022</v>
      </c>
      <c r="C63" s="27" t="s">
        <v>166</v>
      </c>
      <c r="D63" s="27" t="s">
        <v>164</v>
      </c>
      <c r="E63" s="72" t="s">
        <v>92</v>
      </c>
      <c r="F63" s="72" t="s">
        <v>92</v>
      </c>
      <c r="G63" s="27" t="s">
        <v>93</v>
      </c>
      <c r="H63" s="164">
        <f t="shared" si="0"/>
        <v>0</v>
      </c>
      <c r="I63" s="164">
        <f t="shared" si="57"/>
        <v>0</v>
      </c>
      <c r="J63" s="164">
        <f t="shared" si="57"/>
        <v>0</v>
      </c>
      <c r="K63" s="164">
        <f t="shared" si="57"/>
        <v>0</v>
      </c>
      <c r="L63" s="138">
        <f t="shared" si="57"/>
        <v>0</v>
      </c>
      <c r="M63" s="165">
        <f t="shared" si="57"/>
        <v>0</v>
      </c>
      <c r="N63" s="165">
        <f t="shared" si="57"/>
        <v>0</v>
      </c>
      <c r="O63" s="165">
        <f t="shared" si="57"/>
        <v>0</v>
      </c>
      <c r="P63" s="164">
        <f t="shared" si="57"/>
        <v>0</v>
      </c>
      <c r="Q63" s="138">
        <f t="shared" ref="Q63" si="64">Q170+Q254+Q338+Q422</f>
        <v>0</v>
      </c>
      <c r="T63" s="16" t="str">
        <f t="shared" si="39"/>
        <v>2022Female60-64AllAll</v>
      </c>
    </row>
    <row r="64" spans="1:20" x14ac:dyDescent="0.25">
      <c r="A64" s="40" t="s">
        <v>91</v>
      </c>
      <c r="B64" s="27">
        <v>2022</v>
      </c>
      <c r="C64" s="27" t="s">
        <v>166</v>
      </c>
      <c r="D64" s="27" t="s">
        <v>165</v>
      </c>
      <c r="E64" s="72" t="s">
        <v>92</v>
      </c>
      <c r="F64" s="72" t="s">
        <v>92</v>
      </c>
      <c r="G64" s="27" t="s">
        <v>93</v>
      </c>
      <c r="H64" s="164">
        <f t="shared" si="0"/>
        <v>0</v>
      </c>
      <c r="I64" s="164">
        <f t="shared" si="57"/>
        <v>0</v>
      </c>
      <c r="J64" s="164">
        <f t="shared" si="57"/>
        <v>0</v>
      </c>
      <c r="K64" s="164">
        <f t="shared" si="57"/>
        <v>0</v>
      </c>
      <c r="L64" s="138">
        <f t="shared" si="57"/>
        <v>0</v>
      </c>
      <c r="M64" s="165">
        <f t="shared" si="57"/>
        <v>0</v>
      </c>
      <c r="N64" s="165">
        <f t="shared" si="57"/>
        <v>0</v>
      </c>
      <c r="O64" s="165">
        <f t="shared" si="57"/>
        <v>0</v>
      </c>
      <c r="P64" s="164">
        <f t="shared" si="57"/>
        <v>0</v>
      </c>
      <c r="Q64" s="138">
        <f t="shared" ref="Q64" si="65">Q171+Q255+Q339+Q423</f>
        <v>0</v>
      </c>
      <c r="T64" s="16" t="str">
        <f t="shared" si="39"/>
        <v>2022Female65+AllAll</v>
      </c>
    </row>
    <row r="65" spans="1:20" s="174" customFormat="1" x14ac:dyDescent="0.25">
      <c r="A65" s="166" t="s">
        <v>91</v>
      </c>
      <c r="B65" s="167">
        <v>2022</v>
      </c>
      <c r="C65" s="167" t="s">
        <v>80</v>
      </c>
      <c r="D65" s="167" t="s">
        <v>80</v>
      </c>
      <c r="E65" s="168" t="s">
        <v>92</v>
      </c>
      <c r="F65" s="168" t="s">
        <v>92</v>
      </c>
      <c r="G65" s="167" t="s">
        <v>93</v>
      </c>
      <c r="H65" s="169">
        <f t="shared" si="0"/>
        <v>0</v>
      </c>
      <c r="I65" s="203">
        <f t="shared" ref="I65:Q65" si="66">SUM(I37:I64)</f>
        <v>0</v>
      </c>
      <c r="J65" s="169">
        <f t="shared" si="66"/>
        <v>0</v>
      </c>
      <c r="K65" s="169">
        <f t="shared" si="66"/>
        <v>0</v>
      </c>
      <c r="L65" s="170">
        <f t="shared" si="66"/>
        <v>0</v>
      </c>
      <c r="M65" s="171">
        <f t="shared" si="66"/>
        <v>0</v>
      </c>
      <c r="N65" s="171">
        <f t="shared" si="66"/>
        <v>0</v>
      </c>
      <c r="O65" s="171">
        <f t="shared" si="66"/>
        <v>0</v>
      </c>
      <c r="P65" s="169">
        <f t="shared" si="66"/>
        <v>0</v>
      </c>
      <c r="Q65" s="170">
        <f t="shared" si="66"/>
        <v>0</v>
      </c>
      <c r="S65" s="173"/>
      <c r="T65" s="173" t="str">
        <f t="shared" si="39"/>
        <v>2022TotalTotalAllAll</v>
      </c>
    </row>
    <row r="66" spans="1:20" x14ac:dyDescent="0.25">
      <c r="A66" s="65" t="s">
        <v>91</v>
      </c>
      <c r="B66" s="66">
        <v>2023</v>
      </c>
      <c r="C66" s="66" t="s">
        <v>151</v>
      </c>
      <c r="D66" s="66" t="s">
        <v>152</v>
      </c>
      <c r="E66" s="68" t="s">
        <v>92</v>
      </c>
      <c r="F66" s="68" t="s">
        <v>92</v>
      </c>
      <c r="G66" s="66" t="s">
        <v>93</v>
      </c>
      <c r="H66" s="161">
        <f t="shared" si="0"/>
        <v>0</v>
      </c>
      <c r="I66" s="161">
        <f t="shared" ref="I66:P75" si="67">I172+I256+I340+I424</f>
        <v>0</v>
      </c>
      <c r="J66" s="161">
        <f t="shared" si="67"/>
        <v>0</v>
      </c>
      <c r="K66" s="161">
        <f t="shared" si="67"/>
        <v>0</v>
      </c>
      <c r="L66" s="162">
        <f t="shared" si="67"/>
        <v>0</v>
      </c>
      <c r="M66" s="163">
        <f t="shared" si="67"/>
        <v>0</v>
      </c>
      <c r="N66" s="163">
        <f t="shared" si="67"/>
        <v>0</v>
      </c>
      <c r="O66" s="163">
        <f t="shared" si="67"/>
        <v>0</v>
      </c>
      <c r="P66" s="161">
        <f t="shared" si="67"/>
        <v>0</v>
      </c>
      <c r="Q66" s="162">
        <f t="shared" ref="Q66" si="68">Q172+Q256+Q340+Q424</f>
        <v>0</v>
      </c>
      <c r="T66" s="16" t="str">
        <f t="shared" si="39"/>
        <v>2023Male0-4AllAll</v>
      </c>
    </row>
    <row r="67" spans="1:20" x14ac:dyDescent="0.25">
      <c r="A67" s="40" t="s">
        <v>91</v>
      </c>
      <c r="B67" s="27">
        <v>2023</v>
      </c>
      <c r="C67" s="27" t="s">
        <v>151</v>
      </c>
      <c r="D67" s="27" t="s">
        <v>153</v>
      </c>
      <c r="E67" s="72" t="s">
        <v>92</v>
      </c>
      <c r="F67" s="72" t="s">
        <v>92</v>
      </c>
      <c r="G67" s="27" t="s">
        <v>93</v>
      </c>
      <c r="H67" s="164">
        <f t="shared" si="0"/>
        <v>0</v>
      </c>
      <c r="I67" s="164">
        <f t="shared" si="67"/>
        <v>0</v>
      </c>
      <c r="J67" s="164">
        <f t="shared" si="67"/>
        <v>0</v>
      </c>
      <c r="K67" s="164">
        <f t="shared" si="67"/>
        <v>0</v>
      </c>
      <c r="L67" s="138">
        <f t="shared" si="67"/>
        <v>0</v>
      </c>
      <c r="M67" s="165">
        <f t="shared" si="67"/>
        <v>0</v>
      </c>
      <c r="N67" s="165">
        <f t="shared" si="67"/>
        <v>0</v>
      </c>
      <c r="O67" s="165">
        <f t="shared" si="67"/>
        <v>0</v>
      </c>
      <c r="P67" s="164">
        <f t="shared" si="67"/>
        <v>0</v>
      </c>
      <c r="Q67" s="138">
        <f t="shared" ref="Q67" si="69">Q173+Q257+Q341+Q425</f>
        <v>0</v>
      </c>
      <c r="T67" s="16" t="str">
        <f t="shared" si="39"/>
        <v>2023Male5-9AllAll</v>
      </c>
    </row>
    <row r="68" spans="1:20" x14ac:dyDescent="0.25">
      <c r="A68" s="40" t="s">
        <v>91</v>
      </c>
      <c r="B68" s="27">
        <v>2023</v>
      </c>
      <c r="C68" s="27" t="s">
        <v>151</v>
      </c>
      <c r="D68" s="27" t="s">
        <v>154</v>
      </c>
      <c r="E68" s="72" t="s">
        <v>92</v>
      </c>
      <c r="F68" s="72" t="s">
        <v>92</v>
      </c>
      <c r="G68" s="27" t="s">
        <v>93</v>
      </c>
      <c r="H68" s="164">
        <f t="shared" si="0"/>
        <v>0</v>
      </c>
      <c r="I68" s="164">
        <f t="shared" si="67"/>
        <v>0</v>
      </c>
      <c r="J68" s="164">
        <f t="shared" si="67"/>
        <v>0</v>
      </c>
      <c r="K68" s="164">
        <f t="shared" si="67"/>
        <v>0</v>
      </c>
      <c r="L68" s="138">
        <f t="shared" si="67"/>
        <v>0</v>
      </c>
      <c r="M68" s="165">
        <f t="shared" si="67"/>
        <v>0</v>
      </c>
      <c r="N68" s="165">
        <f t="shared" si="67"/>
        <v>0</v>
      </c>
      <c r="O68" s="165">
        <f t="shared" si="67"/>
        <v>0</v>
      </c>
      <c r="P68" s="164">
        <f t="shared" si="67"/>
        <v>0</v>
      </c>
      <c r="Q68" s="138">
        <f t="shared" ref="Q68" si="70">Q174+Q258+Q342+Q426</f>
        <v>0</v>
      </c>
      <c r="T68" s="16" t="str">
        <f t="shared" si="39"/>
        <v>2023Male10-14AllAll</v>
      </c>
    </row>
    <row r="69" spans="1:20" x14ac:dyDescent="0.25">
      <c r="A69" s="40" t="s">
        <v>91</v>
      </c>
      <c r="B69" s="27">
        <v>2023</v>
      </c>
      <c r="C69" s="27" t="s">
        <v>151</v>
      </c>
      <c r="D69" s="27" t="s">
        <v>155</v>
      </c>
      <c r="E69" s="72" t="s">
        <v>92</v>
      </c>
      <c r="F69" s="72" t="s">
        <v>92</v>
      </c>
      <c r="G69" s="27" t="s">
        <v>93</v>
      </c>
      <c r="H69" s="164">
        <f t="shared" si="0"/>
        <v>0</v>
      </c>
      <c r="I69" s="164">
        <f t="shared" si="67"/>
        <v>0</v>
      </c>
      <c r="J69" s="164">
        <f t="shared" si="67"/>
        <v>0</v>
      </c>
      <c r="K69" s="164">
        <f t="shared" si="67"/>
        <v>0</v>
      </c>
      <c r="L69" s="138">
        <f t="shared" si="67"/>
        <v>0</v>
      </c>
      <c r="M69" s="165">
        <f t="shared" si="67"/>
        <v>0</v>
      </c>
      <c r="N69" s="165">
        <f t="shared" si="67"/>
        <v>0</v>
      </c>
      <c r="O69" s="165">
        <f t="shared" si="67"/>
        <v>0</v>
      </c>
      <c r="P69" s="164">
        <f t="shared" si="67"/>
        <v>0</v>
      </c>
      <c r="Q69" s="138">
        <f t="shared" ref="Q69" si="71">Q175+Q259+Q343+Q427</f>
        <v>0</v>
      </c>
      <c r="T69" s="16" t="str">
        <f t="shared" si="39"/>
        <v>2023Male15-19AllAll</v>
      </c>
    </row>
    <row r="70" spans="1:20" x14ac:dyDescent="0.25">
      <c r="A70" s="40" t="s">
        <v>91</v>
      </c>
      <c r="B70" s="27">
        <v>2023</v>
      </c>
      <c r="C70" s="27" t="s">
        <v>151</v>
      </c>
      <c r="D70" s="27" t="s">
        <v>156</v>
      </c>
      <c r="E70" s="72" t="s">
        <v>92</v>
      </c>
      <c r="F70" s="72" t="s">
        <v>92</v>
      </c>
      <c r="G70" s="27" t="s">
        <v>93</v>
      </c>
      <c r="H70" s="164">
        <f t="shared" si="0"/>
        <v>0</v>
      </c>
      <c r="I70" s="164">
        <f t="shared" si="67"/>
        <v>0</v>
      </c>
      <c r="J70" s="164">
        <f t="shared" si="67"/>
        <v>0</v>
      </c>
      <c r="K70" s="164">
        <f t="shared" si="67"/>
        <v>0</v>
      </c>
      <c r="L70" s="138">
        <f t="shared" si="67"/>
        <v>0</v>
      </c>
      <c r="M70" s="165">
        <f t="shared" si="67"/>
        <v>0</v>
      </c>
      <c r="N70" s="165">
        <f t="shared" si="67"/>
        <v>0</v>
      </c>
      <c r="O70" s="165">
        <f t="shared" si="67"/>
        <v>0</v>
      </c>
      <c r="P70" s="164">
        <f t="shared" si="67"/>
        <v>0</v>
      </c>
      <c r="Q70" s="138">
        <f t="shared" ref="Q70" si="72">Q176+Q260+Q344+Q428</f>
        <v>0</v>
      </c>
      <c r="T70" s="16" t="str">
        <f t="shared" si="39"/>
        <v>2023Male20-24AllAll</v>
      </c>
    </row>
    <row r="71" spans="1:20" x14ac:dyDescent="0.25">
      <c r="A71" s="40" t="s">
        <v>91</v>
      </c>
      <c r="B71" s="27">
        <v>2023</v>
      </c>
      <c r="C71" s="27" t="s">
        <v>151</v>
      </c>
      <c r="D71" s="27" t="s">
        <v>157</v>
      </c>
      <c r="E71" s="72" t="s">
        <v>92</v>
      </c>
      <c r="F71" s="72" t="s">
        <v>92</v>
      </c>
      <c r="G71" s="27" t="s">
        <v>93</v>
      </c>
      <c r="H71" s="164">
        <f t="shared" si="0"/>
        <v>0</v>
      </c>
      <c r="I71" s="164">
        <f t="shared" si="67"/>
        <v>0</v>
      </c>
      <c r="J71" s="164">
        <f t="shared" si="67"/>
        <v>0</v>
      </c>
      <c r="K71" s="164">
        <f t="shared" si="67"/>
        <v>0</v>
      </c>
      <c r="L71" s="138">
        <f t="shared" si="67"/>
        <v>0</v>
      </c>
      <c r="M71" s="165">
        <f t="shared" si="67"/>
        <v>0</v>
      </c>
      <c r="N71" s="165">
        <f t="shared" si="67"/>
        <v>0</v>
      </c>
      <c r="O71" s="165">
        <f t="shared" si="67"/>
        <v>0</v>
      </c>
      <c r="P71" s="164">
        <f t="shared" si="67"/>
        <v>0</v>
      </c>
      <c r="Q71" s="138">
        <f t="shared" ref="Q71" si="73">Q177+Q261+Q345+Q429</f>
        <v>0</v>
      </c>
      <c r="T71" s="16" t="str">
        <f t="shared" si="39"/>
        <v>2023Male25-29AllAll</v>
      </c>
    </row>
    <row r="72" spans="1:20" x14ac:dyDescent="0.25">
      <c r="A72" s="40" t="s">
        <v>91</v>
      </c>
      <c r="B72" s="27">
        <v>2023</v>
      </c>
      <c r="C72" s="27" t="s">
        <v>151</v>
      </c>
      <c r="D72" s="27" t="s">
        <v>158</v>
      </c>
      <c r="E72" s="72" t="s">
        <v>92</v>
      </c>
      <c r="F72" s="72" t="s">
        <v>92</v>
      </c>
      <c r="G72" s="27" t="s">
        <v>93</v>
      </c>
      <c r="H72" s="164">
        <f t="shared" ref="H72:H106" si="74">SUM(I72:Q72)</f>
        <v>0</v>
      </c>
      <c r="I72" s="164">
        <f t="shared" si="67"/>
        <v>0</v>
      </c>
      <c r="J72" s="164">
        <f t="shared" si="67"/>
        <v>0</v>
      </c>
      <c r="K72" s="164">
        <f t="shared" si="67"/>
        <v>0</v>
      </c>
      <c r="L72" s="138">
        <f t="shared" si="67"/>
        <v>0</v>
      </c>
      <c r="M72" s="165">
        <f t="shared" si="67"/>
        <v>0</v>
      </c>
      <c r="N72" s="165">
        <f t="shared" si="67"/>
        <v>0</v>
      </c>
      <c r="O72" s="165">
        <f t="shared" si="67"/>
        <v>0</v>
      </c>
      <c r="P72" s="164">
        <f t="shared" si="67"/>
        <v>0</v>
      </c>
      <c r="Q72" s="138">
        <f t="shared" ref="Q72" si="75">Q178+Q262+Q346+Q430</f>
        <v>0</v>
      </c>
      <c r="T72" s="16" t="str">
        <f t="shared" ref="T72:T103" si="76">B72&amp;C72&amp;D72&amp;E72&amp;F72</f>
        <v>2023Male30-34AllAll</v>
      </c>
    </row>
    <row r="73" spans="1:20" x14ac:dyDescent="0.25">
      <c r="A73" s="40" t="s">
        <v>91</v>
      </c>
      <c r="B73" s="27">
        <v>2023</v>
      </c>
      <c r="C73" s="27" t="s">
        <v>151</v>
      </c>
      <c r="D73" s="27" t="s">
        <v>159</v>
      </c>
      <c r="E73" s="72" t="s">
        <v>92</v>
      </c>
      <c r="F73" s="72" t="s">
        <v>92</v>
      </c>
      <c r="G73" s="27" t="s">
        <v>93</v>
      </c>
      <c r="H73" s="164">
        <f t="shared" si="74"/>
        <v>0</v>
      </c>
      <c r="I73" s="164">
        <f t="shared" si="67"/>
        <v>0</v>
      </c>
      <c r="J73" s="164">
        <f t="shared" si="67"/>
        <v>0</v>
      </c>
      <c r="K73" s="164">
        <f t="shared" si="67"/>
        <v>0</v>
      </c>
      <c r="L73" s="138">
        <f t="shared" si="67"/>
        <v>0</v>
      </c>
      <c r="M73" s="165">
        <f t="shared" si="67"/>
        <v>0</v>
      </c>
      <c r="N73" s="165">
        <f t="shared" si="67"/>
        <v>0</v>
      </c>
      <c r="O73" s="165">
        <f t="shared" si="67"/>
        <v>0</v>
      </c>
      <c r="P73" s="164">
        <f t="shared" si="67"/>
        <v>0</v>
      </c>
      <c r="Q73" s="138">
        <f t="shared" ref="Q73" si="77">Q179+Q263+Q347+Q431</f>
        <v>0</v>
      </c>
      <c r="T73" s="16" t="str">
        <f t="shared" si="76"/>
        <v>2023Male35-39AllAll</v>
      </c>
    </row>
    <row r="74" spans="1:20" x14ac:dyDescent="0.25">
      <c r="A74" s="40" t="s">
        <v>91</v>
      </c>
      <c r="B74" s="27">
        <v>2023</v>
      </c>
      <c r="C74" s="27" t="s">
        <v>151</v>
      </c>
      <c r="D74" s="27" t="s">
        <v>160</v>
      </c>
      <c r="E74" s="72" t="s">
        <v>92</v>
      </c>
      <c r="F74" s="72" t="s">
        <v>92</v>
      </c>
      <c r="G74" s="27" t="s">
        <v>93</v>
      </c>
      <c r="H74" s="164">
        <f t="shared" si="74"/>
        <v>0</v>
      </c>
      <c r="I74" s="164">
        <f t="shared" si="67"/>
        <v>0</v>
      </c>
      <c r="J74" s="164">
        <f t="shared" si="67"/>
        <v>0</v>
      </c>
      <c r="K74" s="164">
        <f t="shared" si="67"/>
        <v>0</v>
      </c>
      <c r="L74" s="138">
        <f t="shared" si="67"/>
        <v>0</v>
      </c>
      <c r="M74" s="165">
        <f t="shared" si="67"/>
        <v>0</v>
      </c>
      <c r="N74" s="165">
        <f t="shared" si="67"/>
        <v>0</v>
      </c>
      <c r="O74" s="165">
        <f t="shared" si="67"/>
        <v>0</v>
      </c>
      <c r="P74" s="164">
        <f t="shared" si="67"/>
        <v>0</v>
      </c>
      <c r="Q74" s="138">
        <f t="shared" ref="Q74" si="78">Q180+Q264+Q348+Q432</f>
        <v>0</v>
      </c>
      <c r="T74" s="16" t="str">
        <f t="shared" si="76"/>
        <v>2023Male40-44AllAll</v>
      </c>
    </row>
    <row r="75" spans="1:20" x14ac:dyDescent="0.25">
      <c r="A75" s="40" t="s">
        <v>91</v>
      </c>
      <c r="B75" s="27">
        <v>2023</v>
      </c>
      <c r="C75" s="27" t="s">
        <v>151</v>
      </c>
      <c r="D75" s="27" t="s">
        <v>161</v>
      </c>
      <c r="E75" s="72" t="s">
        <v>92</v>
      </c>
      <c r="F75" s="72" t="s">
        <v>92</v>
      </c>
      <c r="G75" s="27" t="s">
        <v>93</v>
      </c>
      <c r="H75" s="164">
        <f t="shared" si="74"/>
        <v>0</v>
      </c>
      <c r="I75" s="164">
        <f t="shared" si="67"/>
        <v>0</v>
      </c>
      <c r="J75" s="164">
        <f t="shared" si="67"/>
        <v>0</v>
      </c>
      <c r="K75" s="164">
        <f t="shared" si="67"/>
        <v>0</v>
      </c>
      <c r="L75" s="138">
        <f t="shared" si="67"/>
        <v>0</v>
      </c>
      <c r="M75" s="165">
        <f t="shared" si="67"/>
        <v>0</v>
      </c>
      <c r="N75" s="165">
        <f t="shared" si="67"/>
        <v>0</v>
      </c>
      <c r="O75" s="165">
        <f t="shared" si="67"/>
        <v>0</v>
      </c>
      <c r="P75" s="164">
        <f t="shared" si="67"/>
        <v>0</v>
      </c>
      <c r="Q75" s="138">
        <f t="shared" ref="Q75" si="79">Q181+Q265+Q349+Q433</f>
        <v>0</v>
      </c>
      <c r="T75" s="16" t="str">
        <f t="shared" si="76"/>
        <v>2023Male45-49AllAll</v>
      </c>
    </row>
    <row r="76" spans="1:20" x14ac:dyDescent="0.25">
      <c r="A76" s="40" t="s">
        <v>91</v>
      </c>
      <c r="B76" s="27">
        <v>2023</v>
      </c>
      <c r="C76" s="27" t="s">
        <v>151</v>
      </c>
      <c r="D76" s="27" t="s">
        <v>162</v>
      </c>
      <c r="E76" s="72" t="s">
        <v>92</v>
      </c>
      <c r="F76" s="72" t="s">
        <v>92</v>
      </c>
      <c r="G76" s="27" t="s">
        <v>93</v>
      </c>
      <c r="H76" s="164">
        <f t="shared" si="74"/>
        <v>0</v>
      </c>
      <c r="I76" s="164">
        <f t="shared" ref="I76:P85" si="80">I182+I266+I350+I434</f>
        <v>0</v>
      </c>
      <c r="J76" s="164">
        <f t="shared" si="80"/>
        <v>0</v>
      </c>
      <c r="K76" s="164">
        <f t="shared" si="80"/>
        <v>0</v>
      </c>
      <c r="L76" s="138">
        <f t="shared" si="80"/>
        <v>0</v>
      </c>
      <c r="M76" s="165">
        <f t="shared" si="80"/>
        <v>0</v>
      </c>
      <c r="N76" s="165">
        <f t="shared" si="80"/>
        <v>0</v>
      </c>
      <c r="O76" s="165">
        <f t="shared" si="80"/>
        <v>0</v>
      </c>
      <c r="P76" s="164">
        <f t="shared" si="80"/>
        <v>0</v>
      </c>
      <c r="Q76" s="138">
        <f t="shared" ref="Q76" si="81">Q182+Q266+Q350+Q434</f>
        <v>0</v>
      </c>
      <c r="T76" s="16" t="str">
        <f t="shared" si="76"/>
        <v>2023Male50-54AllAll</v>
      </c>
    </row>
    <row r="77" spans="1:20" x14ac:dyDescent="0.25">
      <c r="A77" s="40" t="s">
        <v>91</v>
      </c>
      <c r="B77" s="27">
        <v>2023</v>
      </c>
      <c r="C77" s="27" t="s">
        <v>151</v>
      </c>
      <c r="D77" s="27" t="s">
        <v>163</v>
      </c>
      <c r="E77" s="72" t="s">
        <v>92</v>
      </c>
      <c r="F77" s="72" t="s">
        <v>92</v>
      </c>
      <c r="G77" s="27" t="s">
        <v>93</v>
      </c>
      <c r="H77" s="164">
        <f t="shared" si="74"/>
        <v>0</v>
      </c>
      <c r="I77" s="164">
        <f t="shared" si="80"/>
        <v>0</v>
      </c>
      <c r="J77" s="164">
        <f t="shared" si="80"/>
        <v>0</v>
      </c>
      <c r="K77" s="164">
        <f t="shared" si="80"/>
        <v>0</v>
      </c>
      <c r="L77" s="138">
        <f t="shared" si="80"/>
        <v>0</v>
      </c>
      <c r="M77" s="165">
        <f t="shared" si="80"/>
        <v>0</v>
      </c>
      <c r="N77" s="165">
        <f t="shared" si="80"/>
        <v>0</v>
      </c>
      <c r="O77" s="165">
        <f t="shared" si="80"/>
        <v>0</v>
      </c>
      <c r="P77" s="164">
        <f t="shared" si="80"/>
        <v>0</v>
      </c>
      <c r="Q77" s="138">
        <f t="shared" ref="Q77" si="82">Q183+Q267+Q351+Q435</f>
        <v>0</v>
      </c>
      <c r="T77" s="16" t="str">
        <f t="shared" si="76"/>
        <v>2023Male55-59AllAll</v>
      </c>
    </row>
    <row r="78" spans="1:20" x14ac:dyDescent="0.25">
      <c r="A78" s="40" t="s">
        <v>91</v>
      </c>
      <c r="B78" s="27">
        <v>2023</v>
      </c>
      <c r="C78" s="27" t="s">
        <v>151</v>
      </c>
      <c r="D78" s="27" t="s">
        <v>164</v>
      </c>
      <c r="E78" s="72" t="s">
        <v>92</v>
      </c>
      <c r="F78" s="72" t="s">
        <v>92</v>
      </c>
      <c r="G78" s="27" t="s">
        <v>93</v>
      </c>
      <c r="H78" s="164">
        <f t="shared" si="74"/>
        <v>0</v>
      </c>
      <c r="I78" s="164">
        <f t="shared" si="80"/>
        <v>0</v>
      </c>
      <c r="J78" s="164">
        <f t="shared" si="80"/>
        <v>0</v>
      </c>
      <c r="K78" s="164">
        <f t="shared" si="80"/>
        <v>0</v>
      </c>
      <c r="L78" s="138">
        <f t="shared" si="80"/>
        <v>0</v>
      </c>
      <c r="M78" s="165">
        <f t="shared" si="80"/>
        <v>0</v>
      </c>
      <c r="N78" s="165">
        <f t="shared" si="80"/>
        <v>0</v>
      </c>
      <c r="O78" s="165">
        <f t="shared" si="80"/>
        <v>0</v>
      </c>
      <c r="P78" s="164">
        <f t="shared" si="80"/>
        <v>0</v>
      </c>
      <c r="Q78" s="138">
        <f t="shared" ref="Q78" si="83">Q184+Q268+Q352+Q436</f>
        <v>0</v>
      </c>
      <c r="T78" s="16" t="str">
        <f t="shared" si="76"/>
        <v>2023Male60-64AllAll</v>
      </c>
    </row>
    <row r="79" spans="1:20" x14ac:dyDescent="0.25">
      <c r="A79" s="40" t="s">
        <v>91</v>
      </c>
      <c r="B79" s="27">
        <v>2023</v>
      </c>
      <c r="C79" s="27" t="s">
        <v>151</v>
      </c>
      <c r="D79" s="27" t="s">
        <v>165</v>
      </c>
      <c r="E79" s="72" t="s">
        <v>92</v>
      </c>
      <c r="F79" s="72" t="s">
        <v>92</v>
      </c>
      <c r="G79" s="27" t="s">
        <v>93</v>
      </c>
      <c r="H79" s="164">
        <f t="shared" si="74"/>
        <v>0</v>
      </c>
      <c r="I79" s="164">
        <f t="shared" si="80"/>
        <v>0</v>
      </c>
      <c r="J79" s="164">
        <f t="shared" si="80"/>
        <v>0</v>
      </c>
      <c r="K79" s="164">
        <f t="shared" si="80"/>
        <v>0</v>
      </c>
      <c r="L79" s="138">
        <f t="shared" si="80"/>
        <v>0</v>
      </c>
      <c r="M79" s="165">
        <f t="shared" si="80"/>
        <v>0</v>
      </c>
      <c r="N79" s="165">
        <f t="shared" si="80"/>
        <v>0</v>
      </c>
      <c r="O79" s="165">
        <f t="shared" si="80"/>
        <v>0</v>
      </c>
      <c r="P79" s="164">
        <f t="shared" si="80"/>
        <v>0</v>
      </c>
      <c r="Q79" s="138">
        <f t="shared" ref="Q79" si="84">Q185+Q269+Q353+Q437</f>
        <v>0</v>
      </c>
      <c r="T79" s="16" t="str">
        <f t="shared" si="76"/>
        <v>2023Male65+AllAll</v>
      </c>
    </row>
    <row r="80" spans="1:20" x14ac:dyDescent="0.25">
      <c r="A80" s="40" t="s">
        <v>91</v>
      </c>
      <c r="B80" s="27">
        <v>2023</v>
      </c>
      <c r="C80" s="27" t="s">
        <v>166</v>
      </c>
      <c r="D80" s="27" t="s">
        <v>152</v>
      </c>
      <c r="E80" s="72" t="s">
        <v>92</v>
      </c>
      <c r="F80" s="72" t="s">
        <v>92</v>
      </c>
      <c r="G80" s="27" t="s">
        <v>93</v>
      </c>
      <c r="H80" s="164">
        <f t="shared" si="74"/>
        <v>0</v>
      </c>
      <c r="I80" s="164">
        <f t="shared" si="80"/>
        <v>0</v>
      </c>
      <c r="J80" s="164">
        <f t="shared" si="80"/>
        <v>0</v>
      </c>
      <c r="K80" s="164">
        <f t="shared" si="80"/>
        <v>0</v>
      </c>
      <c r="L80" s="138">
        <f t="shared" si="80"/>
        <v>0</v>
      </c>
      <c r="M80" s="165">
        <f t="shared" si="80"/>
        <v>0</v>
      </c>
      <c r="N80" s="165">
        <f t="shared" si="80"/>
        <v>0</v>
      </c>
      <c r="O80" s="165">
        <f t="shared" si="80"/>
        <v>0</v>
      </c>
      <c r="P80" s="164">
        <f t="shared" si="80"/>
        <v>0</v>
      </c>
      <c r="Q80" s="138">
        <f t="shared" ref="Q80" si="85">Q186+Q270+Q354+Q438</f>
        <v>0</v>
      </c>
      <c r="T80" s="16" t="str">
        <f t="shared" si="76"/>
        <v>2023Female0-4AllAll</v>
      </c>
    </row>
    <row r="81" spans="1:20" x14ac:dyDescent="0.25">
      <c r="A81" s="40" t="s">
        <v>91</v>
      </c>
      <c r="B81" s="27">
        <v>2023</v>
      </c>
      <c r="C81" s="27" t="s">
        <v>166</v>
      </c>
      <c r="D81" s="27" t="s">
        <v>153</v>
      </c>
      <c r="E81" s="72" t="s">
        <v>92</v>
      </c>
      <c r="F81" s="72" t="s">
        <v>92</v>
      </c>
      <c r="G81" s="27" t="s">
        <v>93</v>
      </c>
      <c r="H81" s="164">
        <f t="shared" si="74"/>
        <v>0</v>
      </c>
      <c r="I81" s="164">
        <f t="shared" si="80"/>
        <v>0</v>
      </c>
      <c r="J81" s="164">
        <f t="shared" si="80"/>
        <v>0</v>
      </c>
      <c r="K81" s="164">
        <f t="shared" si="80"/>
        <v>0</v>
      </c>
      <c r="L81" s="138">
        <f t="shared" si="80"/>
        <v>0</v>
      </c>
      <c r="M81" s="165">
        <f t="shared" si="80"/>
        <v>0</v>
      </c>
      <c r="N81" s="165">
        <f t="shared" si="80"/>
        <v>0</v>
      </c>
      <c r="O81" s="165">
        <f t="shared" si="80"/>
        <v>0</v>
      </c>
      <c r="P81" s="164">
        <f t="shared" si="80"/>
        <v>0</v>
      </c>
      <c r="Q81" s="138">
        <f t="shared" ref="Q81" si="86">Q187+Q271+Q355+Q439</f>
        <v>0</v>
      </c>
      <c r="T81" s="16" t="str">
        <f t="shared" si="76"/>
        <v>2023Female5-9AllAll</v>
      </c>
    </row>
    <row r="82" spans="1:20" x14ac:dyDescent="0.25">
      <c r="A82" s="40" t="s">
        <v>91</v>
      </c>
      <c r="B82" s="27">
        <v>2023</v>
      </c>
      <c r="C82" s="27" t="s">
        <v>166</v>
      </c>
      <c r="D82" s="27" t="s">
        <v>154</v>
      </c>
      <c r="E82" s="72" t="s">
        <v>92</v>
      </c>
      <c r="F82" s="72" t="s">
        <v>92</v>
      </c>
      <c r="G82" s="27" t="s">
        <v>93</v>
      </c>
      <c r="H82" s="164">
        <f t="shared" si="74"/>
        <v>0</v>
      </c>
      <c r="I82" s="164">
        <f t="shared" si="80"/>
        <v>0</v>
      </c>
      <c r="J82" s="164">
        <f t="shared" si="80"/>
        <v>0</v>
      </c>
      <c r="K82" s="164">
        <f t="shared" si="80"/>
        <v>0</v>
      </c>
      <c r="L82" s="138">
        <f t="shared" si="80"/>
        <v>0</v>
      </c>
      <c r="M82" s="165">
        <f t="shared" si="80"/>
        <v>0</v>
      </c>
      <c r="N82" s="165">
        <f t="shared" si="80"/>
        <v>0</v>
      </c>
      <c r="O82" s="165">
        <f t="shared" si="80"/>
        <v>0</v>
      </c>
      <c r="P82" s="164">
        <f t="shared" si="80"/>
        <v>0</v>
      </c>
      <c r="Q82" s="138">
        <f t="shared" ref="Q82" si="87">Q188+Q272+Q356+Q440</f>
        <v>0</v>
      </c>
      <c r="T82" s="16" t="str">
        <f t="shared" si="76"/>
        <v>2023Female10-14AllAll</v>
      </c>
    </row>
    <row r="83" spans="1:20" x14ac:dyDescent="0.25">
      <c r="A83" s="40" t="s">
        <v>91</v>
      </c>
      <c r="B83" s="27">
        <v>2023</v>
      </c>
      <c r="C83" s="27" t="s">
        <v>166</v>
      </c>
      <c r="D83" s="27" t="s">
        <v>155</v>
      </c>
      <c r="E83" s="72" t="s">
        <v>92</v>
      </c>
      <c r="F83" s="72" t="s">
        <v>92</v>
      </c>
      <c r="G83" s="27" t="s">
        <v>93</v>
      </c>
      <c r="H83" s="164">
        <f t="shared" si="74"/>
        <v>0</v>
      </c>
      <c r="I83" s="164">
        <f t="shared" si="80"/>
        <v>0</v>
      </c>
      <c r="J83" s="164">
        <f t="shared" si="80"/>
        <v>0</v>
      </c>
      <c r="K83" s="164">
        <f t="shared" si="80"/>
        <v>0</v>
      </c>
      <c r="L83" s="138">
        <f t="shared" si="80"/>
        <v>0</v>
      </c>
      <c r="M83" s="165">
        <f t="shared" si="80"/>
        <v>0</v>
      </c>
      <c r="N83" s="165">
        <f t="shared" si="80"/>
        <v>0</v>
      </c>
      <c r="O83" s="165">
        <f t="shared" si="80"/>
        <v>0</v>
      </c>
      <c r="P83" s="164">
        <f t="shared" si="80"/>
        <v>0</v>
      </c>
      <c r="Q83" s="138">
        <f t="shared" ref="Q83" si="88">Q189+Q273+Q357+Q441</f>
        <v>0</v>
      </c>
      <c r="T83" s="16" t="str">
        <f t="shared" si="76"/>
        <v>2023Female15-19AllAll</v>
      </c>
    </row>
    <row r="84" spans="1:20" x14ac:dyDescent="0.25">
      <c r="A84" s="40" t="s">
        <v>91</v>
      </c>
      <c r="B84" s="27">
        <v>2023</v>
      </c>
      <c r="C84" s="27" t="s">
        <v>166</v>
      </c>
      <c r="D84" s="27" t="s">
        <v>156</v>
      </c>
      <c r="E84" s="72" t="s">
        <v>92</v>
      </c>
      <c r="F84" s="72" t="s">
        <v>92</v>
      </c>
      <c r="G84" s="27" t="s">
        <v>93</v>
      </c>
      <c r="H84" s="164">
        <f t="shared" si="74"/>
        <v>0</v>
      </c>
      <c r="I84" s="164">
        <f t="shared" si="80"/>
        <v>0</v>
      </c>
      <c r="J84" s="164">
        <f t="shared" si="80"/>
        <v>0</v>
      </c>
      <c r="K84" s="164">
        <f t="shared" si="80"/>
        <v>0</v>
      </c>
      <c r="L84" s="138">
        <f t="shared" si="80"/>
        <v>0</v>
      </c>
      <c r="M84" s="165">
        <f t="shared" si="80"/>
        <v>0</v>
      </c>
      <c r="N84" s="165">
        <f t="shared" si="80"/>
        <v>0</v>
      </c>
      <c r="O84" s="165">
        <f t="shared" si="80"/>
        <v>0</v>
      </c>
      <c r="P84" s="164">
        <f t="shared" si="80"/>
        <v>0</v>
      </c>
      <c r="Q84" s="138">
        <f t="shared" ref="Q84" si="89">Q190+Q274+Q358+Q442</f>
        <v>0</v>
      </c>
      <c r="T84" s="16" t="str">
        <f t="shared" si="76"/>
        <v>2023Female20-24AllAll</v>
      </c>
    </row>
    <row r="85" spans="1:20" x14ac:dyDescent="0.25">
      <c r="A85" s="40" t="s">
        <v>91</v>
      </c>
      <c r="B85" s="27">
        <v>2023</v>
      </c>
      <c r="C85" s="27" t="s">
        <v>166</v>
      </c>
      <c r="D85" s="27" t="s">
        <v>157</v>
      </c>
      <c r="E85" s="72" t="s">
        <v>92</v>
      </c>
      <c r="F85" s="72" t="s">
        <v>92</v>
      </c>
      <c r="G85" s="27" t="s">
        <v>93</v>
      </c>
      <c r="H85" s="164">
        <f t="shared" si="74"/>
        <v>0</v>
      </c>
      <c r="I85" s="164">
        <f t="shared" si="80"/>
        <v>0</v>
      </c>
      <c r="J85" s="164">
        <f t="shared" si="80"/>
        <v>0</v>
      </c>
      <c r="K85" s="164">
        <f t="shared" si="80"/>
        <v>0</v>
      </c>
      <c r="L85" s="138">
        <f t="shared" si="80"/>
        <v>0</v>
      </c>
      <c r="M85" s="165">
        <f t="shared" si="80"/>
        <v>0</v>
      </c>
      <c r="N85" s="165">
        <f t="shared" si="80"/>
        <v>0</v>
      </c>
      <c r="O85" s="165">
        <f t="shared" si="80"/>
        <v>0</v>
      </c>
      <c r="P85" s="164">
        <f t="shared" si="80"/>
        <v>0</v>
      </c>
      <c r="Q85" s="138">
        <f t="shared" ref="Q85" si="90">Q191+Q275+Q359+Q443</f>
        <v>0</v>
      </c>
      <c r="T85" s="16" t="str">
        <f t="shared" si="76"/>
        <v>2023Female25-29AllAll</v>
      </c>
    </row>
    <row r="86" spans="1:20" x14ac:dyDescent="0.25">
      <c r="A86" s="40" t="s">
        <v>91</v>
      </c>
      <c r="B86" s="27">
        <v>2023</v>
      </c>
      <c r="C86" s="27" t="s">
        <v>166</v>
      </c>
      <c r="D86" s="27" t="s">
        <v>158</v>
      </c>
      <c r="E86" s="72" t="s">
        <v>92</v>
      </c>
      <c r="F86" s="72" t="s">
        <v>92</v>
      </c>
      <c r="G86" s="27" t="s">
        <v>93</v>
      </c>
      <c r="H86" s="164">
        <f t="shared" si="74"/>
        <v>0</v>
      </c>
      <c r="I86" s="164">
        <f t="shared" ref="I86:P93" si="91">I192+I276+I360+I444</f>
        <v>0</v>
      </c>
      <c r="J86" s="164">
        <f t="shared" si="91"/>
        <v>0</v>
      </c>
      <c r="K86" s="164">
        <f t="shared" si="91"/>
        <v>0</v>
      </c>
      <c r="L86" s="138">
        <f t="shared" si="91"/>
        <v>0</v>
      </c>
      <c r="M86" s="165">
        <f t="shared" si="91"/>
        <v>0</v>
      </c>
      <c r="N86" s="165">
        <f t="shared" si="91"/>
        <v>0</v>
      </c>
      <c r="O86" s="165">
        <f t="shared" si="91"/>
        <v>0</v>
      </c>
      <c r="P86" s="164">
        <f t="shared" si="91"/>
        <v>0</v>
      </c>
      <c r="Q86" s="138">
        <f t="shared" ref="Q86" si="92">Q192+Q276+Q360+Q444</f>
        <v>0</v>
      </c>
      <c r="T86" s="16" t="str">
        <f t="shared" si="76"/>
        <v>2023Female30-34AllAll</v>
      </c>
    </row>
    <row r="87" spans="1:20" x14ac:dyDescent="0.25">
      <c r="A87" s="40" t="s">
        <v>91</v>
      </c>
      <c r="B87" s="27">
        <v>2023</v>
      </c>
      <c r="C87" s="27" t="s">
        <v>166</v>
      </c>
      <c r="D87" s="27" t="s">
        <v>159</v>
      </c>
      <c r="E87" s="72" t="s">
        <v>92</v>
      </c>
      <c r="F87" s="72" t="s">
        <v>92</v>
      </c>
      <c r="G87" s="27" t="s">
        <v>93</v>
      </c>
      <c r="H87" s="164">
        <f t="shared" si="74"/>
        <v>0</v>
      </c>
      <c r="I87" s="164">
        <f t="shared" si="91"/>
        <v>0</v>
      </c>
      <c r="J87" s="164">
        <f t="shared" si="91"/>
        <v>0</v>
      </c>
      <c r="K87" s="164">
        <f t="shared" si="91"/>
        <v>0</v>
      </c>
      <c r="L87" s="138">
        <f t="shared" si="91"/>
        <v>0</v>
      </c>
      <c r="M87" s="165">
        <f t="shared" si="91"/>
        <v>0</v>
      </c>
      <c r="N87" s="165">
        <f t="shared" si="91"/>
        <v>0</v>
      </c>
      <c r="O87" s="165">
        <f t="shared" si="91"/>
        <v>0</v>
      </c>
      <c r="P87" s="164">
        <f t="shared" si="91"/>
        <v>0</v>
      </c>
      <c r="Q87" s="138">
        <f t="shared" ref="Q87" si="93">Q193+Q277+Q361+Q445</f>
        <v>0</v>
      </c>
      <c r="T87" s="16" t="str">
        <f t="shared" si="76"/>
        <v>2023Female35-39AllAll</v>
      </c>
    </row>
    <row r="88" spans="1:20" x14ac:dyDescent="0.25">
      <c r="A88" s="40" t="s">
        <v>91</v>
      </c>
      <c r="B88" s="27">
        <v>2023</v>
      </c>
      <c r="C88" s="27" t="s">
        <v>166</v>
      </c>
      <c r="D88" s="27" t="s">
        <v>160</v>
      </c>
      <c r="E88" s="72" t="s">
        <v>92</v>
      </c>
      <c r="F88" s="72" t="s">
        <v>92</v>
      </c>
      <c r="G88" s="27" t="s">
        <v>93</v>
      </c>
      <c r="H88" s="164">
        <f t="shared" si="74"/>
        <v>0</v>
      </c>
      <c r="I88" s="164">
        <f t="shared" si="91"/>
        <v>0</v>
      </c>
      <c r="J88" s="164">
        <f t="shared" si="91"/>
        <v>0</v>
      </c>
      <c r="K88" s="164">
        <f t="shared" si="91"/>
        <v>0</v>
      </c>
      <c r="L88" s="138">
        <f t="shared" si="91"/>
        <v>0</v>
      </c>
      <c r="M88" s="165">
        <f t="shared" si="91"/>
        <v>0</v>
      </c>
      <c r="N88" s="165">
        <f t="shared" si="91"/>
        <v>0</v>
      </c>
      <c r="O88" s="165">
        <f t="shared" si="91"/>
        <v>0</v>
      </c>
      <c r="P88" s="164">
        <f t="shared" si="91"/>
        <v>0</v>
      </c>
      <c r="Q88" s="138">
        <f t="shared" ref="Q88" si="94">Q194+Q278+Q362+Q446</f>
        <v>0</v>
      </c>
      <c r="T88" s="16" t="str">
        <f t="shared" si="76"/>
        <v>2023Female40-44AllAll</v>
      </c>
    </row>
    <row r="89" spans="1:20" x14ac:dyDescent="0.25">
      <c r="A89" s="40" t="s">
        <v>91</v>
      </c>
      <c r="B89" s="27">
        <v>2023</v>
      </c>
      <c r="C89" s="27" t="s">
        <v>166</v>
      </c>
      <c r="D89" s="27" t="s">
        <v>161</v>
      </c>
      <c r="E89" s="72" t="s">
        <v>92</v>
      </c>
      <c r="F89" s="72" t="s">
        <v>92</v>
      </c>
      <c r="G89" s="27" t="s">
        <v>93</v>
      </c>
      <c r="H89" s="164">
        <f t="shared" si="74"/>
        <v>0</v>
      </c>
      <c r="I89" s="164">
        <f t="shared" si="91"/>
        <v>0</v>
      </c>
      <c r="J89" s="164">
        <f t="shared" si="91"/>
        <v>0</v>
      </c>
      <c r="K89" s="164">
        <f t="shared" si="91"/>
        <v>0</v>
      </c>
      <c r="L89" s="138">
        <f t="shared" si="91"/>
        <v>0</v>
      </c>
      <c r="M89" s="165">
        <f t="shared" si="91"/>
        <v>0</v>
      </c>
      <c r="N89" s="165">
        <f t="shared" si="91"/>
        <v>0</v>
      </c>
      <c r="O89" s="165">
        <f t="shared" si="91"/>
        <v>0</v>
      </c>
      <c r="P89" s="164">
        <f t="shared" si="91"/>
        <v>0</v>
      </c>
      <c r="Q89" s="138">
        <f t="shared" ref="Q89" si="95">Q195+Q279+Q363+Q447</f>
        <v>0</v>
      </c>
      <c r="T89" s="16" t="str">
        <f t="shared" si="76"/>
        <v>2023Female45-49AllAll</v>
      </c>
    </row>
    <row r="90" spans="1:20" x14ac:dyDescent="0.25">
      <c r="A90" s="40" t="s">
        <v>91</v>
      </c>
      <c r="B90" s="27">
        <v>2023</v>
      </c>
      <c r="C90" s="27" t="s">
        <v>166</v>
      </c>
      <c r="D90" s="27" t="s">
        <v>162</v>
      </c>
      <c r="E90" s="72" t="s">
        <v>92</v>
      </c>
      <c r="F90" s="72" t="s">
        <v>92</v>
      </c>
      <c r="G90" s="27" t="s">
        <v>93</v>
      </c>
      <c r="H90" s="164">
        <f t="shared" si="74"/>
        <v>0</v>
      </c>
      <c r="I90" s="164">
        <f t="shared" si="91"/>
        <v>0</v>
      </c>
      <c r="J90" s="164">
        <f t="shared" si="91"/>
        <v>0</v>
      </c>
      <c r="K90" s="164">
        <f t="shared" si="91"/>
        <v>0</v>
      </c>
      <c r="L90" s="138">
        <f t="shared" si="91"/>
        <v>0</v>
      </c>
      <c r="M90" s="165">
        <f t="shared" si="91"/>
        <v>0</v>
      </c>
      <c r="N90" s="165">
        <f t="shared" si="91"/>
        <v>0</v>
      </c>
      <c r="O90" s="165">
        <f t="shared" si="91"/>
        <v>0</v>
      </c>
      <c r="P90" s="164">
        <f t="shared" si="91"/>
        <v>0</v>
      </c>
      <c r="Q90" s="138">
        <f t="shared" ref="Q90" si="96">Q196+Q280+Q364+Q448</f>
        <v>0</v>
      </c>
      <c r="T90" s="16" t="str">
        <f t="shared" si="76"/>
        <v>2023Female50-54AllAll</v>
      </c>
    </row>
    <row r="91" spans="1:20" x14ac:dyDescent="0.25">
      <c r="A91" s="40" t="s">
        <v>91</v>
      </c>
      <c r="B91" s="27">
        <v>2023</v>
      </c>
      <c r="C91" s="27" t="s">
        <v>166</v>
      </c>
      <c r="D91" s="27" t="s">
        <v>163</v>
      </c>
      <c r="E91" s="72" t="s">
        <v>92</v>
      </c>
      <c r="F91" s="72" t="s">
        <v>92</v>
      </c>
      <c r="G91" s="27" t="s">
        <v>93</v>
      </c>
      <c r="H91" s="164">
        <f t="shared" si="74"/>
        <v>0</v>
      </c>
      <c r="I91" s="164">
        <f t="shared" si="91"/>
        <v>0</v>
      </c>
      <c r="J91" s="164">
        <f t="shared" si="91"/>
        <v>0</v>
      </c>
      <c r="K91" s="164">
        <f t="shared" si="91"/>
        <v>0</v>
      </c>
      <c r="L91" s="138">
        <f t="shared" si="91"/>
        <v>0</v>
      </c>
      <c r="M91" s="165">
        <f t="shared" si="91"/>
        <v>0</v>
      </c>
      <c r="N91" s="165">
        <f t="shared" si="91"/>
        <v>0</v>
      </c>
      <c r="O91" s="165">
        <f t="shared" si="91"/>
        <v>0</v>
      </c>
      <c r="P91" s="164">
        <f t="shared" si="91"/>
        <v>0</v>
      </c>
      <c r="Q91" s="138">
        <f t="shared" ref="Q91" si="97">Q197+Q281+Q365+Q449</f>
        <v>0</v>
      </c>
      <c r="T91" s="16" t="str">
        <f t="shared" si="76"/>
        <v>2023Female55-59AllAll</v>
      </c>
    </row>
    <row r="92" spans="1:20" x14ac:dyDescent="0.25">
      <c r="A92" s="40" t="s">
        <v>91</v>
      </c>
      <c r="B92" s="27">
        <v>2023</v>
      </c>
      <c r="C92" s="27" t="s">
        <v>166</v>
      </c>
      <c r="D92" s="27" t="s">
        <v>164</v>
      </c>
      <c r="E92" s="72" t="s">
        <v>92</v>
      </c>
      <c r="F92" s="72" t="s">
        <v>92</v>
      </c>
      <c r="G92" s="27" t="s">
        <v>93</v>
      </c>
      <c r="H92" s="164">
        <f t="shared" si="74"/>
        <v>0</v>
      </c>
      <c r="I92" s="164">
        <f t="shared" si="91"/>
        <v>0</v>
      </c>
      <c r="J92" s="164">
        <f t="shared" si="91"/>
        <v>0</v>
      </c>
      <c r="K92" s="164">
        <f t="shared" si="91"/>
        <v>0</v>
      </c>
      <c r="L92" s="138">
        <f t="shared" si="91"/>
        <v>0</v>
      </c>
      <c r="M92" s="165">
        <f t="shared" si="91"/>
        <v>0</v>
      </c>
      <c r="N92" s="165">
        <f t="shared" si="91"/>
        <v>0</v>
      </c>
      <c r="O92" s="165">
        <f t="shared" si="91"/>
        <v>0</v>
      </c>
      <c r="P92" s="164">
        <f t="shared" si="91"/>
        <v>0</v>
      </c>
      <c r="Q92" s="138">
        <f t="shared" ref="Q92" si="98">Q198+Q282+Q366+Q450</f>
        <v>0</v>
      </c>
      <c r="T92" s="16" t="str">
        <f t="shared" si="76"/>
        <v>2023Female60-64AllAll</v>
      </c>
    </row>
    <row r="93" spans="1:20" x14ac:dyDescent="0.25">
      <c r="A93" s="40" t="s">
        <v>91</v>
      </c>
      <c r="B93" s="27">
        <v>2023</v>
      </c>
      <c r="C93" s="27" t="s">
        <v>166</v>
      </c>
      <c r="D93" s="27" t="s">
        <v>165</v>
      </c>
      <c r="E93" s="72" t="s">
        <v>92</v>
      </c>
      <c r="F93" s="72" t="s">
        <v>92</v>
      </c>
      <c r="G93" s="27" t="s">
        <v>93</v>
      </c>
      <c r="H93" s="164">
        <f t="shared" si="74"/>
        <v>0</v>
      </c>
      <c r="I93" s="164">
        <f t="shared" si="91"/>
        <v>0</v>
      </c>
      <c r="J93" s="164">
        <f t="shared" si="91"/>
        <v>0</v>
      </c>
      <c r="K93" s="164">
        <f t="shared" si="91"/>
        <v>0</v>
      </c>
      <c r="L93" s="138">
        <f t="shared" si="91"/>
        <v>0</v>
      </c>
      <c r="M93" s="165">
        <f t="shared" si="91"/>
        <v>0</v>
      </c>
      <c r="N93" s="165">
        <f t="shared" si="91"/>
        <v>0</v>
      </c>
      <c r="O93" s="165">
        <f t="shared" si="91"/>
        <v>0</v>
      </c>
      <c r="P93" s="164">
        <f t="shared" si="91"/>
        <v>0</v>
      </c>
      <c r="Q93" s="138">
        <f t="shared" ref="Q93" si="99">Q199+Q283+Q367+Q451</f>
        <v>0</v>
      </c>
      <c r="T93" s="16" t="str">
        <f t="shared" si="76"/>
        <v>2023Female65+AllAll</v>
      </c>
    </row>
    <row r="94" spans="1:20" s="174" customFormat="1" x14ac:dyDescent="0.25">
      <c r="A94" s="204" t="s">
        <v>91</v>
      </c>
      <c r="B94" s="137">
        <v>2023</v>
      </c>
      <c r="C94" s="137" t="s">
        <v>80</v>
      </c>
      <c r="D94" s="137" t="s">
        <v>80</v>
      </c>
      <c r="E94" s="205" t="s">
        <v>92</v>
      </c>
      <c r="F94" s="205" t="s">
        <v>92</v>
      </c>
      <c r="G94" s="137" t="s">
        <v>93</v>
      </c>
      <c r="H94" s="203">
        <f t="shared" si="74"/>
        <v>0</v>
      </c>
      <c r="I94" s="203">
        <f t="shared" ref="I94:Q94" si="100">SUM(I66:I93)</f>
        <v>0</v>
      </c>
      <c r="J94" s="203">
        <f t="shared" si="100"/>
        <v>0</v>
      </c>
      <c r="K94" s="203">
        <f t="shared" si="100"/>
        <v>0</v>
      </c>
      <c r="L94" s="206">
        <f t="shared" si="100"/>
        <v>0</v>
      </c>
      <c r="M94" s="207">
        <f t="shared" si="100"/>
        <v>0</v>
      </c>
      <c r="N94" s="207">
        <f t="shared" si="100"/>
        <v>0</v>
      </c>
      <c r="O94" s="207">
        <f t="shared" si="100"/>
        <v>0</v>
      </c>
      <c r="P94" s="203">
        <f t="shared" si="100"/>
        <v>0</v>
      </c>
      <c r="Q94" s="206">
        <f t="shared" si="100"/>
        <v>0</v>
      </c>
      <c r="S94" s="173"/>
      <c r="T94" s="173" t="str">
        <f t="shared" si="76"/>
        <v>2023TotalTotalAllAll</v>
      </c>
    </row>
    <row r="95" spans="1:20" x14ac:dyDescent="0.25">
      <c r="A95" s="65" t="s">
        <v>91</v>
      </c>
      <c r="B95" s="66">
        <v>2021</v>
      </c>
      <c r="C95" s="66" t="s">
        <v>80</v>
      </c>
      <c r="D95" s="66" t="s">
        <v>80</v>
      </c>
      <c r="E95" s="98" t="s">
        <v>100</v>
      </c>
      <c r="F95" s="66" t="s">
        <v>92</v>
      </c>
      <c r="G95" s="66" t="s">
        <v>93</v>
      </c>
      <c r="H95" s="175">
        <f t="shared" ca="1" si="74"/>
        <v>0</v>
      </c>
      <c r="I95" s="162">
        <f t="shared" ref="I95:Q106" ca="1" si="101">SUM(OFFSET(I$116,$S95,0,28))</f>
        <v>0</v>
      </c>
      <c r="J95" s="175">
        <f t="shared" ca="1" si="101"/>
        <v>0</v>
      </c>
      <c r="K95" s="162">
        <f t="shared" ca="1" si="101"/>
        <v>0</v>
      </c>
      <c r="L95" s="162">
        <f t="shared" ca="1" si="101"/>
        <v>0</v>
      </c>
      <c r="M95" s="176">
        <f t="shared" ca="1" si="101"/>
        <v>0</v>
      </c>
      <c r="N95" s="177">
        <f t="shared" ca="1" si="101"/>
        <v>0</v>
      </c>
      <c r="O95" s="176">
        <f t="shared" ca="1" si="101"/>
        <v>0</v>
      </c>
      <c r="P95" s="162">
        <f t="shared" ca="1" si="101"/>
        <v>0</v>
      </c>
      <c r="Q95" s="178">
        <f t="shared" ca="1" si="101"/>
        <v>0</v>
      </c>
      <c r="S95" s="16">
        <v>0</v>
      </c>
      <c r="T95" s="16" t="str">
        <f t="shared" si="76"/>
        <v>2021TotalTotalHMOAll</v>
      </c>
    </row>
    <row r="96" spans="1:20" x14ac:dyDescent="0.25">
      <c r="A96" s="40" t="s">
        <v>91</v>
      </c>
      <c r="B96" s="27">
        <v>2022</v>
      </c>
      <c r="C96" s="27" t="s">
        <v>80</v>
      </c>
      <c r="D96" s="27" t="s">
        <v>80</v>
      </c>
      <c r="E96" s="29" t="s">
        <v>100</v>
      </c>
      <c r="F96" s="27" t="s">
        <v>92</v>
      </c>
      <c r="G96" s="27" t="s">
        <v>93</v>
      </c>
      <c r="H96" s="179">
        <f t="shared" ca="1" si="74"/>
        <v>0</v>
      </c>
      <c r="I96" s="138">
        <f t="shared" ca="1" si="101"/>
        <v>0</v>
      </c>
      <c r="J96" s="179">
        <f t="shared" ca="1" si="101"/>
        <v>0</v>
      </c>
      <c r="K96" s="138">
        <f t="shared" ca="1" si="101"/>
        <v>0</v>
      </c>
      <c r="L96" s="138">
        <f t="shared" ca="1" si="101"/>
        <v>0</v>
      </c>
      <c r="M96" s="180">
        <f t="shared" ca="1" si="101"/>
        <v>0</v>
      </c>
      <c r="N96" s="181">
        <f t="shared" ca="1" si="101"/>
        <v>0</v>
      </c>
      <c r="O96" s="180">
        <f t="shared" ca="1" si="101"/>
        <v>0</v>
      </c>
      <c r="P96" s="138">
        <f t="shared" ca="1" si="101"/>
        <v>0</v>
      </c>
      <c r="Q96" s="182">
        <f t="shared" ca="1" si="101"/>
        <v>0</v>
      </c>
      <c r="S96" s="16">
        <v>28</v>
      </c>
      <c r="T96" s="16" t="str">
        <f t="shared" si="76"/>
        <v>2022TotalTotalHMOAll</v>
      </c>
    </row>
    <row r="97" spans="1:20" x14ac:dyDescent="0.25">
      <c r="A97" s="40" t="s">
        <v>91</v>
      </c>
      <c r="B97" s="27">
        <v>2023</v>
      </c>
      <c r="C97" s="27" t="s">
        <v>80</v>
      </c>
      <c r="D97" s="27" t="s">
        <v>80</v>
      </c>
      <c r="E97" s="29" t="s">
        <v>100</v>
      </c>
      <c r="F97" s="27" t="s">
        <v>92</v>
      </c>
      <c r="G97" s="27" t="s">
        <v>93</v>
      </c>
      <c r="H97" s="179">
        <f t="shared" ca="1" si="74"/>
        <v>0</v>
      </c>
      <c r="I97" s="138">
        <f t="shared" ca="1" si="101"/>
        <v>0</v>
      </c>
      <c r="J97" s="179">
        <f t="shared" ca="1" si="101"/>
        <v>0</v>
      </c>
      <c r="K97" s="138">
        <f t="shared" ca="1" si="101"/>
        <v>0</v>
      </c>
      <c r="L97" s="138">
        <f t="shared" ca="1" si="101"/>
        <v>0</v>
      </c>
      <c r="M97" s="180">
        <f t="shared" ca="1" si="101"/>
        <v>0</v>
      </c>
      <c r="N97" s="181">
        <f t="shared" ca="1" si="101"/>
        <v>0</v>
      </c>
      <c r="O97" s="180">
        <f t="shared" ca="1" si="101"/>
        <v>0</v>
      </c>
      <c r="P97" s="138">
        <f t="shared" ca="1" si="101"/>
        <v>0</v>
      </c>
      <c r="Q97" s="182">
        <f t="shared" ca="1" si="101"/>
        <v>0</v>
      </c>
      <c r="S97" s="16">
        <v>56</v>
      </c>
      <c r="T97" s="16" t="str">
        <f t="shared" si="76"/>
        <v>2023TotalTotalHMOAll</v>
      </c>
    </row>
    <row r="98" spans="1:20" x14ac:dyDescent="0.25">
      <c r="A98" s="40" t="s">
        <v>91</v>
      </c>
      <c r="B98" s="27">
        <v>2021</v>
      </c>
      <c r="C98" s="27" t="s">
        <v>80</v>
      </c>
      <c r="D98" s="27" t="s">
        <v>80</v>
      </c>
      <c r="E98" s="29" t="s">
        <v>101</v>
      </c>
      <c r="F98" s="27" t="s">
        <v>92</v>
      </c>
      <c r="G98" s="27" t="s">
        <v>93</v>
      </c>
      <c r="H98" s="179">
        <f t="shared" ca="1" si="74"/>
        <v>0</v>
      </c>
      <c r="I98" s="138">
        <f t="shared" ca="1" si="101"/>
        <v>0</v>
      </c>
      <c r="J98" s="179">
        <f t="shared" ca="1" si="101"/>
        <v>0</v>
      </c>
      <c r="K98" s="138">
        <f t="shared" ca="1" si="101"/>
        <v>0</v>
      </c>
      <c r="L98" s="138">
        <f t="shared" ca="1" si="101"/>
        <v>0</v>
      </c>
      <c r="M98" s="180">
        <f t="shared" ca="1" si="101"/>
        <v>0</v>
      </c>
      <c r="N98" s="181">
        <f t="shared" ca="1" si="101"/>
        <v>0</v>
      </c>
      <c r="O98" s="180">
        <f t="shared" ca="1" si="101"/>
        <v>0</v>
      </c>
      <c r="P98" s="138">
        <f t="shared" ca="1" si="101"/>
        <v>0</v>
      </c>
      <c r="Q98" s="182">
        <f t="shared" ca="1" si="101"/>
        <v>0</v>
      </c>
      <c r="S98" s="16">
        <v>84</v>
      </c>
      <c r="T98" s="16" t="str">
        <f t="shared" si="76"/>
        <v>2021TotalTotalPPOAll</v>
      </c>
    </row>
    <row r="99" spans="1:20" x14ac:dyDescent="0.25">
      <c r="A99" s="40" t="s">
        <v>91</v>
      </c>
      <c r="B99" s="27">
        <v>2022</v>
      </c>
      <c r="C99" s="27" t="s">
        <v>80</v>
      </c>
      <c r="D99" s="27" t="s">
        <v>80</v>
      </c>
      <c r="E99" s="29" t="s">
        <v>101</v>
      </c>
      <c r="F99" s="27" t="s">
        <v>92</v>
      </c>
      <c r="G99" s="27" t="s">
        <v>93</v>
      </c>
      <c r="H99" s="179">
        <f t="shared" ca="1" si="74"/>
        <v>0</v>
      </c>
      <c r="I99" s="138">
        <f t="shared" ca="1" si="101"/>
        <v>0</v>
      </c>
      <c r="J99" s="179">
        <f t="shared" ca="1" si="101"/>
        <v>0</v>
      </c>
      <c r="K99" s="138">
        <f t="shared" ca="1" si="101"/>
        <v>0</v>
      </c>
      <c r="L99" s="138">
        <f t="shared" ca="1" si="101"/>
        <v>0</v>
      </c>
      <c r="M99" s="180">
        <f t="shared" ca="1" si="101"/>
        <v>0</v>
      </c>
      <c r="N99" s="181">
        <f t="shared" ca="1" si="101"/>
        <v>0</v>
      </c>
      <c r="O99" s="180">
        <f t="shared" ca="1" si="101"/>
        <v>0</v>
      </c>
      <c r="P99" s="138">
        <f t="shared" ca="1" si="101"/>
        <v>0</v>
      </c>
      <c r="Q99" s="182">
        <f t="shared" ca="1" si="101"/>
        <v>0</v>
      </c>
      <c r="S99" s="16">
        <v>112</v>
      </c>
      <c r="T99" s="16" t="str">
        <f t="shared" si="76"/>
        <v>2022TotalTotalPPOAll</v>
      </c>
    </row>
    <row r="100" spans="1:20" x14ac:dyDescent="0.25">
      <c r="A100" s="40" t="s">
        <v>91</v>
      </c>
      <c r="B100" s="27">
        <v>2023</v>
      </c>
      <c r="C100" s="27" t="s">
        <v>80</v>
      </c>
      <c r="D100" s="27" t="s">
        <v>80</v>
      </c>
      <c r="E100" s="29" t="s">
        <v>101</v>
      </c>
      <c r="F100" s="27" t="s">
        <v>92</v>
      </c>
      <c r="G100" s="27" t="s">
        <v>93</v>
      </c>
      <c r="H100" s="179">
        <f t="shared" ca="1" si="74"/>
        <v>0</v>
      </c>
      <c r="I100" s="138">
        <f t="shared" ca="1" si="101"/>
        <v>0</v>
      </c>
      <c r="J100" s="179">
        <f t="shared" ca="1" si="101"/>
        <v>0</v>
      </c>
      <c r="K100" s="138">
        <f t="shared" ca="1" si="101"/>
        <v>0</v>
      </c>
      <c r="L100" s="138">
        <f t="shared" ca="1" si="101"/>
        <v>0</v>
      </c>
      <c r="M100" s="180">
        <f t="shared" ca="1" si="101"/>
        <v>0</v>
      </c>
      <c r="N100" s="181">
        <f t="shared" ca="1" si="101"/>
        <v>0</v>
      </c>
      <c r="O100" s="180">
        <f t="shared" ca="1" si="101"/>
        <v>0</v>
      </c>
      <c r="P100" s="138">
        <f t="shared" ca="1" si="101"/>
        <v>0</v>
      </c>
      <c r="Q100" s="182">
        <f t="shared" ca="1" si="101"/>
        <v>0</v>
      </c>
      <c r="S100" s="16">
        <v>140</v>
      </c>
      <c r="T100" s="16" t="str">
        <f t="shared" si="76"/>
        <v>2023TotalTotalPPOAll</v>
      </c>
    </row>
    <row r="101" spans="1:20" x14ac:dyDescent="0.25">
      <c r="A101" s="40" t="s">
        <v>91</v>
      </c>
      <c r="B101" s="27">
        <v>2021</v>
      </c>
      <c r="C101" s="27" t="s">
        <v>80</v>
      </c>
      <c r="D101" s="27" t="s">
        <v>80</v>
      </c>
      <c r="E101" s="29" t="s">
        <v>102</v>
      </c>
      <c r="F101" s="27" t="s">
        <v>92</v>
      </c>
      <c r="G101" s="27" t="s">
        <v>93</v>
      </c>
      <c r="H101" s="179">
        <f t="shared" ca="1" si="74"/>
        <v>0</v>
      </c>
      <c r="I101" s="138">
        <f t="shared" ca="1" si="101"/>
        <v>0</v>
      </c>
      <c r="J101" s="179">
        <f t="shared" ca="1" si="101"/>
        <v>0</v>
      </c>
      <c r="K101" s="138">
        <f t="shared" ca="1" si="101"/>
        <v>0</v>
      </c>
      <c r="L101" s="138">
        <f t="shared" ca="1" si="101"/>
        <v>0</v>
      </c>
      <c r="M101" s="180">
        <f t="shared" ca="1" si="101"/>
        <v>0</v>
      </c>
      <c r="N101" s="181">
        <f t="shared" ca="1" si="101"/>
        <v>0</v>
      </c>
      <c r="O101" s="180">
        <f t="shared" ca="1" si="101"/>
        <v>0</v>
      </c>
      <c r="P101" s="138">
        <f t="shared" ca="1" si="101"/>
        <v>0</v>
      </c>
      <c r="Q101" s="182">
        <f t="shared" ca="1" si="101"/>
        <v>0</v>
      </c>
      <c r="S101" s="16">
        <v>168</v>
      </c>
      <c r="T101" s="16" t="str">
        <f t="shared" si="76"/>
        <v>2021TotalTotalPOSAll</v>
      </c>
    </row>
    <row r="102" spans="1:20" x14ac:dyDescent="0.25">
      <c r="A102" s="40" t="s">
        <v>91</v>
      </c>
      <c r="B102" s="27">
        <v>2022</v>
      </c>
      <c r="C102" s="27" t="s">
        <v>80</v>
      </c>
      <c r="D102" s="27" t="s">
        <v>80</v>
      </c>
      <c r="E102" s="29" t="s">
        <v>102</v>
      </c>
      <c r="F102" s="27" t="s">
        <v>92</v>
      </c>
      <c r="G102" s="27" t="s">
        <v>93</v>
      </c>
      <c r="H102" s="179">
        <f t="shared" ca="1" si="74"/>
        <v>0</v>
      </c>
      <c r="I102" s="138">
        <f t="shared" ca="1" si="101"/>
        <v>0</v>
      </c>
      <c r="J102" s="179">
        <f t="shared" ca="1" si="101"/>
        <v>0</v>
      </c>
      <c r="K102" s="138">
        <f t="shared" ca="1" si="101"/>
        <v>0</v>
      </c>
      <c r="L102" s="138">
        <f t="shared" ca="1" si="101"/>
        <v>0</v>
      </c>
      <c r="M102" s="180">
        <f t="shared" ca="1" si="101"/>
        <v>0</v>
      </c>
      <c r="N102" s="181">
        <f t="shared" ca="1" si="101"/>
        <v>0</v>
      </c>
      <c r="O102" s="180">
        <f t="shared" ca="1" si="101"/>
        <v>0</v>
      </c>
      <c r="P102" s="138">
        <f t="shared" ca="1" si="101"/>
        <v>0</v>
      </c>
      <c r="Q102" s="182">
        <f t="shared" ca="1" si="101"/>
        <v>0</v>
      </c>
      <c r="S102" s="16">
        <v>196</v>
      </c>
      <c r="T102" s="16" t="str">
        <f t="shared" si="76"/>
        <v>2022TotalTotalPOSAll</v>
      </c>
    </row>
    <row r="103" spans="1:20" x14ac:dyDescent="0.25">
      <c r="A103" s="40" t="s">
        <v>91</v>
      </c>
      <c r="B103" s="27">
        <v>2023</v>
      </c>
      <c r="C103" s="27" t="s">
        <v>80</v>
      </c>
      <c r="D103" s="27" t="s">
        <v>80</v>
      </c>
      <c r="E103" s="29" t="s">
        <v>102</v>
      </c>
      <c r="F103" s="27" t="s">
        <v>92</v>
      </c>
      <c r="G103" s="27" t="s">
        <v>93</v>
      </c>
      <c r="H103" s="179">
        <f t="shared" ca="1" si="74"/>
        <v>0</v>
      </c>
      <c r="I103" s="138">
        <f t="shared" ca="1" si="101"/>
        <v>0</v>
      </c>
      <c r="J103" s="179">
        <f t="shared" ca="1" si="101"/>
        <v>0</v>
      </c>
      <c r="K103" s="138">
        <f t="shared" ca="1" si="101"/>
        <v>0</v>
      </c>
      <c r="L103" s="138">
        <f t="shared" ca="1" si="101"/>
        <v>0</v>
      </c>
      <c r="M103" s="180">
        <f t="shared" ca="1" si="101"/>
        <v>0</v>
      </c>
      <c r="N103" s="181">
        <f t="shared" ca="1" si="101"/>
        <v>0</v>
      </c>
      <c r="O103" s="180">
        <f t="shared" ca="1" si="101"/>
        <v>0</v>
      </c>
      <c r="P103" s="138">
        <f t="shared" ca="1" si="101"/>
        <v>0</v>
      </c>
      <c r="Q103" s="182">
        <f t="shared" ca="1" si="101"/>
        <v>0</v>
      </c>
      <c r="S103" s="16">
        <v>224</v>
      </c>
      <c r="T103" s="16" t="str">
        <f t="shared" si="76"/>
        <v>2023TotalTotalPOSAll</v>
      </c>
    </row>
    <row r="104" spans="1:20" x14ac:dyDescent="0.25">
      <c r="A104" s="40" t="s">
        <v>91</v>
      </c>
      <c r="B104" s="27">
        <v>2021</v>
      </c>
      <c r="C104" s="27" t="s">
        <v>80</v>
      </c>
      <c r="D104" s="27" t="s">
        <v>80</v>
      </c>
      <c r="E104" s="29" t="s">
        <v>103</v>
      </c>
      <c r="F104" s="27" t="s">
        <v>92</v>
      </c>
      <c r="G104" s="27" t="s">
        <v>93</v>
      </c>
      <c r="H104" s="179">
        <f t="shared" ca="1" si="74"/>
        <v>0</v>
      </c>
      <c r="I104" s="138">
        <f t="shared" ca="1" si="101"/>
        <v>0</v>
      </c>
      <c r="J104" s="179">
        <f t="shared" ca="1" si="101"/>
        <v>0</v>
      </c>
      <c r="K104" s="138">
        <f t="shared" ca="1" si="101"/>
        <v>0</v>
      </c>
      <c r="L104" s="138">
        <f t="shared" ca="1" si="101"/>
        <v>0</v>
      </c>
      <c r="M104" s="180">
        <f t="shared" ca="1" si="101"/>
        <v>0</v>
      </c>
      <c r="N104" s="181">
        <f t="shared" ca="1" si="101"/>
        <v>0</v>
      </c>
      <c r="O104" s="180">
        <f t="shared" ca="1" si="101"/>
        <v>0</v>
      </c>
      <c r="P104" s="138">
        <f t="shared" ca="1" si="101"/>
        <v>0</v>
      </c>
      <c r="Q104" s="182">
        <f t="shared" ca="1" si="101"/>
        <v>0</v>
      </c>
      <c r="S104" s="16">
        <v>252</v>
      </c>
      <c r="T104" s="16" t="str">
        <f t="shared" ref="T104:T115" si="102">B104&amp;C104&amp;D104&amp;E104&amp;F104</f>
        <v>2021TotalTotalOtherAll</v>
      </c>
    </row>
    <row r="105" spans="1:20" x14ac:dyDescent="0.25">
      <c r="A105" s="40" t="s">
        <v>91</v>
      </c>
      <c r="B105" s="27">
        <v>2022</v>
      </c>
      <c r="C105" s="27" t="s">
        <v>80</v>
      </c>
      <c r="D105" s="27" t="s">
        <v>80</v>
      </c>
      <c r="E105" s="29" t="s">
        <v>103</v>
      </c>
      <c r="F105" s="27" t="s">
        <v>92</v>
      </c>
      <c r="G105" s="27" t="s">
        <v>93</v>
      </c>
      <c r="H105" s="179">
        <f t="shared" ca="1" si="74"/>
        <v>0</v>
      </c>
      <c r="I105" s="138">
        <f t="shared" ca="1" si="101"/>
        <v>0</v>
      </c>
      <c r="J105" s="179">
        <f t="shared" ca="1" si="101"/>
        <v>0</v>
      </c>
      <c r="K105" s="138">
        <f t="shared" ca="1" si="101"/>
        <v>0</v>
      </c>
      <c r="L105" s="138">
        <f t="shared" ca="1" si="101"/>
        <v>0</v>
      </c>
      <c r="M105" s="180">
        <f t="shared" ca="1" si="101"/>
        <v>0</v>
      </c>
      <c r="N105" s="181">
        <f t="shared" ca="1" si="101"/>
        <v>0</v>
      </c>
      <c r="O105" s="180">
        <f t="shared" ca="1" si="101"/>
        <v>0</v>
      </c>
      <c r="P105" s="138">
        <f t="shared" ca="1" si="101"/>
        <v>0</v>
      </c>
      <c r="Q105" s="182">
        <f t="shared" ca="1" si="101"/>
        <v>0</v>
      </c>
      <c r="S105" s="16">
        <v>280</v>
      </c>
      <c r="T105" s="16" t="str">
        <f t="shared" si="102"/>
        <v>2022TotalTotalOtherAll</v>
      </c>
    </row>
    <row r="106" spans="1:20" x14ac:dyDescent="0.25">
      <c r="A106" s="83" t="s">
        <v>91</v>
      </c>
      <c r="B106" s="84">
        <v>2023</v>
      </c>
      <c r="C106" s="84" t="s">
        <v>80</v>
      </c>
      <c r="D106" s="84" t="s">
        <v>80</v>
      </c>
      <c r="E106" s="96" t="s">
        <v>103</v>
      </c>
      <c r="F106" s="84" t="s">
        <v>92</v>
      </c>
      <c r="G106" s="84" t="s">
        <v>93</v>
      </c>
      <c r="H106" s="183">
        <f t="shared" ca="1" si="74"/>
        <v>0</v>
      </c>
      <c r="I106" s="142">
        <f t="shared" ca="1" si="101"/>
        <v>0</v>
      </c>
      <c r="J106" s="183">
        <f t="shared" ca="1" si="101"/>
        <v>0</v>
      </c>
      <c r="K106" s="142">
        <f t="shared" ca="1" si="101"/>
        <v>0</v>
      </c>
      <c r="L106" s="142">
        <f t="shared" ca="1" si="101"/>
        <v>0</v>
      </c>
      <c r="M106" s="184">
        <f t="shared" ca="1" si="101"/>
        <v>0</v>
      </c>
      <c r="N106" s="185">
        <f t="shared" ca="1" si="101"/>
        <v>0</v>
      </c>
      <c r="O106" s="184">
        <f t="shared" ca="1" si="101"/>
        <v>0</v>
      </c>
      <c r="P106" s="142">
        <f t="shared" ca="1" si="101"/>
        <v>0</v>
      </c>
      <c r="Q106" s="186">
        <f t="shared" ca="1" si="101"/>
        <v>0</v>
      </c>
      <c r="S106" s="16">
        <v>308</v>
      </c>
      <c r="T106" s="16" t="str">
        <f t="shared" si="102"/>
        <v>2023TotalTotalOtherAll</v>
      </c>
    </row>
    <row r="107" spans="1:20" x14ac:dyDescent="0.25">
      <c r="A107" s="65" t="s">
        <v>91</v>
      </c>
      <c r="B107" s="66">
        <v>2021</v>
      </c>
      <c r="C107" s="66" t="s">
        <v>80</v>
      </c>
      <c r="D107" s="129" t="s">
        <v>80</v>
      </c>
      <c r="E107" s="66" t="s">
        <v>92</v>
      </c>
      <c r="F107" s="106" t="s">
        <v>104</v>
      </c>
      <c r="G107" s="66" t="s">
        <v>93</v>
      </c>
      <c r="H107" s="162">
        <f t="shared" ref="H107:H115" si="103">SUM(I107:Q107)</f>
        <v>0</v>
      </c>
      <c r="I107" s="162">
        <f>SUM(I452:I479)</f>
        <v>0</v>
      </c>
      <c r="J107" s="162">
        <f t="shared" ref="J107:Q107" si="104">SUM(J452:J479)</f>
        <v>0</v>
      </c>
      <c r="K107" s="162">
        <f t="shared" si="104"/>
        <v>0</v>
      </c>
      <c r="L107" s="162">
        <f t="shared" si="104"/>
        <v>0</v>
      </c>
      <c r="M107" s="162">
        <f t="shared" si="104"/>
        <v>0</v>
      </c>
      <c r="N107" s="162">
        <f t="shared" si="104"/>
        <v>0</v>
      </c>
      <c r="O107" s="162">
        <f t="shared" si="104"/>
        <v>0</v>
      </c>
      <c r="P107" s="162">
        <f t="shared" si="104"/>
        <v>0</v>
      </c>
      <c r="Q107" s="162">
        <f t="shared" si="104"/>
        <v>0</v>
      </c>
      <c r="S107" s="16">
        <v>336</v>
      </c>
      <c r="T107" s="16" t="str">
        <f t="shared" si="102"/>
        <v>2021TotalTotalAllHDHP</v>
      </c>
    </row>
    <row r="108" spans="1:20" x14ac:dyDescent="0.25">
      <c r="A108" s="40" t="s">
        <v>91</v>
      </c>
      <c r="B108" s="27">
        <v>2022</v>
      </c>
      <c r="C108" s="27" t="s">
        <v>80</v>
      </c>
      <c r="D108" s="15" t="s">
        <v>80</v>
      </c>
      <c r="E108" s="27" t="s">
        <v>92</v>
      </c>
      <c r="F108" s="34" t="s">
        <v>104</v>
      </c>
      <c r="G108" s="27" t="s">
        <v>93</v>
      </c>
      <c r="H108" s="138">
        <f t="shared" si="103"/>
        <v>0</v>
      </c>
      <c r="I108" s="138">
        <f>SUM(I480:I507)</f>
        <v>0</v>
      </c>
      <c r="J108" s="138">
        <f t="shared" ref="J108:Q108" si="105">SUM(J480:J507)</f>
        <v>0</v>
      </c>
      <c r="K108" s="138">
        <f t="shared" si="105"/>
        <v>0</v>
      </c>
      <c r="L108" s="138">
        <f t="shared" si="105"/>
        <v>0</v>
      </c>
      <c r="M108" s="138">
        <f t="shared" si="105"/>
        <v>0</v>
      </c>
      <c r="N108" s="138">
        <f t="shared" si="105"/>
        <v>0</v>
      </c>
      <c r="O108" s="138">
        <f t="shared" si="105"/>
        <v>0</v>
      </c>
      <c r="P108" s="138">
        <f t="shared" si="105"/>
        <v>0</v>
      </c>
      <c r="Q108" s="138">
        <f t="shared" si="105"/>
        <v>0</v>
      </c>
      <c r="S108" s="16">
        <v>364</v>
      </c>
      <c r="T108" s="16" t="str">
        <f t="shared" si="102"/>
        <v>2022TotalTotalAllHDHP</v>
      </c>
    </row>
    <row r="109" spans="1:20" x14ac:dyDescent="0.25">
      <c r="A109" s="40" t="s">
        <v>91</v>
      </c>
      <c r="B109" s="27">
        <v>2023</v>
      </c>
      <c r="C109" s="27" t="s">
        <v>80</v>
      </c>
      <c r="D109" s="15" t="s">
        <v>80</v>
      </c>
      <c r="E109" s="27" t="s">
        <v>92</v>
      </c>
      <c r="F109" s="34" t="s">
        <v>104</v>
      </c>
      <c r="G109" s="27" t="s">
        <v>93</v>
      </c>
      <c r="H109" s="138">
        <f t="shared" si="103"/>
        <v>0</v>
      </c>
      <c r="I109" s="138">
        <f>SUM(I508:I535)</f>
        <v>0</v>
      </c>
      <c r="J109" s="138">
        <f t="shared" ref="J109:Q109" si="106">SUM(J508:J535)</f>
        <v>0</v>
      </c>
      <c r="K109" s="138">
        <f t="shared" si="106"/>
        <v>0</v>
      </c>
      <c r="L109" s="138">
        <f t="shared" si="106"/>
        <v>0</v>
      </c>
      <c r="M109" s="138">
        <f t="shared" si="106"/>
        <v>0</v>
      </c>
      <c r="N109" s="138">
        <f t="shared" si="106"/>
        <v>0</v>
      </c>
      <c r="O109" s="138">
        <f t="shared" si="106"/>
        <v>0</v>
      </c>
      <c r="P109" s="138">
        <f t="shared" si="106"/>
        <v>0</v>
      </c>
      <c r="Q109" s="138">
        <f t="shared" si="106"/>
        <v>0</v>
      </c>
      <c r="S109" s="16">
        <v>392</v>
      </c>
      <c r="T109" s="16" t="str">
        <f t="shared" si="102"/>
        <v>2023TotalTotalAllHDHP</v>
      </c>
    </row>
    <row r="110" spans="1:20" x14ac:dyDescent="0.25">
      <c r="A110" s="40" t="s">
        <v>91</v>
      </c>
      <c r="B110" s="27">
        <v>2021</v>
      </c>
      <c r="C110" s="27" t="s">
        <v>80</v>
      </c>
      <c r="D110" s="15" t="s">
        <v>80</v>
      </c>
      <c r="E110" s="27" t="s">
        <v>92</v>
      </c>
      <c r="F110" s="34" t="s">
        <v>105</v>
      </c>
      <c r="G110" s="27" t="s">
        <v>93</v>
      </c>
      <c r="H110" s="138">
        <f t="shared" si="103"/>
        <v>0</v>
      </c>
      <c r="I110" s="138">
        <f>SUM(I536:I563)</f>
        <v>0</v>
      </c>
      <c r="J110" s="138">
        <f t="shared" ref="J110:Q110" si="107">SUM(J536:J563)</f>
        <v>0</v>
      </c>
      <c r="K110" s="138">
        <f t="shared" si="107"/>
        <v>0</v>
      </c>
      <c r="L110" s="138">
        <f t="shared" si="107"/>
        <v>0</v>
      </c>
      <c r="M110" s="138">
        <f t="shared" si="107"/>
        <v>0</v>
      </c>
      <c r="N110" s="138">
        <f t="shared" si="107"/>
        <v>0</v>
      </c>
      <c r="O110" s="138">
        <f t="shared" si="107"/>
        <v>0</v>
      </c>
      <c r="P110" s="138">
        <f t="shared" si="107"/>
        <v>0</v>
      </c>
      <c r="Q110" s="138">
        <f t="shared" si="107"/>
        <v>0</v>
      </c>
      <c r="S110" s="16">
        <v>420</v>
      </c>
      <c r="T110" s="16" t="str">
        <f t="shared" si="102"/>
        <v>2021TotalTotalAllTiered</v>
      </c>
    </row>
    <row r="111" spans="1:20" x14ac:dyDescent="0.25">
      <c r="A111" s="40" t="s">
        <v>91</v>
      </c>
      <c r="B111" s="27">
        <v>2022</v>
      </c>
      <c r="C111" s="27" t="s">
        <v>80</v>
      </c>
      <c r="D111" s="15" t="s">
        <v>80</v>
      </c>
      <c r="E111" s="27" t="s">
        <v>92</v>
      </c>
      <c r="F111" s="34" t="s">
        <v>105</v>
      </c>
      <c r="G111" s="27" t="s">
        <v>93</v>
      </c>
      <c r="H111" s="138">
        <f t="shared" si="103"/>
        <v>0</v>
      </c>
      <c r="I111" s="138">
        <f>SUM(I564:I591)</f>
        <v>0</v>
      </c>
      <c r="J111" s="138">
        <f t="shared" ref="J111:Q111" si="108">SUM(J564:J591)</f>
        <v>0</v>
      </c>
      <c r="K111" s="138">
        <f t="shared" si="108"/>
        <v>0</v>
      </c>
      <c r="L111" s="138">
        <f t="shared" si="108"/>
        <v>0</v>
      </c>
      <c r="M111" s="138">
        <f t="shared" si="108"/>
        <v>0</v>
      </c>
      <c r="N111" s="138">
        <f t="shared" si="108"/>
        <v>0</v>
      </c>
      <c r="O111" s="138">
        <f t="shared" si="108"/>
        <v>0</v>
      </c>
      <c r="P111" s="138">
        <f t="shared" si="108"/>
        <v>0</v>
      </c>
      <c r="Q111" s="138">
        <f t="shared" si="108"/>
        <v>0</v>
      </c>
      <c r="S111" s="16">
        <v>448</v>
      </c>
      <c r="T111" s="16" t="str">
        <f t="shared" si="102"/>
        <v>2022TotalTotalAllTiered</v>
      </c>
    </row>
    <row r="112" spans="1:20" x14ac:dyDescent="0.25">
      <c r="A112" s="40" t="s">
        <v>91</v>
      </c>
      <c r="B112" s="27">
        <v>2023</v>
      </c>
      <c r="C112" s="27" t="s">
        <v>80</v>
      </c>
      <c r="D112" s="15" t="s">
        <v>80</v>
      </c>
      <c r="E112" s="27" t="s">
        <v>92</v>
      </c>
      <c r="F112" s="34" t="s">
        <v>105</v>
      </c>
      <c r="G112" s="27" t="s">
        <v>93</v>
      </c>
      <c r="H112" s="138">
        <f t="shared" si="103"/>
        <v>0</v>
      </c>
      <c r="I112" s="138">
        <f>SUM(I592:I619)</f>
        <v>0</v>
      </c>
      <c r="J112" s="138">
        <f t="shared" ref="J112:Q112" si="109">SUM(J592:J619)</f>
        <v>0</v>
      </c>
      <c r="K112" s="138">
        <f t="shared" si="109"/>
        <v>0</v>
      </c>
      <c r="L112" s="138">
        <f t="shared" si="109"/>
        <v>0</v>
      </c>
      <c r="M112" s="138">
        <f t="shared" si="109"/>
        <v>0</v>
      </c>
      <c r="N112" s="138">
        <f t="shared" si="109"/>
        <v>0</v>
      </c>
      <c r="O112" s="138">
        <f t="shared" si="109"/>
        <v>0</v>
      </c>
      <c r="P112" s="138">
        <f t="shared" si="109"/>
        <v>0</v>
      </c>
      <c r="Q112" s="138">
        <f t="shared" si="109"/>
        <v>0</v>
      </c>
      <c r="S112" s="16">
        <v>476</v>
      </c>
      <c r="T112" s="16" t="str">
        <f t="shared" si="102"/>
        <v>2023TotalTotalAllTiered</v>
      </c>
    </row>
    <row r="113" spans="1:20" x14ac:dyDescent="0.25">
      <c r="A113" s="40" t="s">
        <v>91</v>
      </c>
      <c r="B113" s="27">
        <v>2021</v>
      </c>
      <c r="C113" s="27" t="s">
        <v>80</v>
      </c>
      <c r="D113" s="15" t="s">
        <v>80</v>
      </c>
      <c r="E113" s="27" t="s">
        <v>92</v>
      </c>
      <c r="F113" s="34" t="s">
        <v>106</v>
      </c>
      <c r="G113" s="27" t="s">
        <v>93</v>
      </c>
      <c r="H113" s="138">
        <f t="shared" si="103"/>
        <v>0</v>
      </c>
      <c r="I113" s="138">
        <f>SUM(I620:I647)</f>
        <v>0</v>
      </c>
      <c r="J113" s="138">
        <f t="shared" ref="J113:Q113" si="110">SUM(J620:J647)</f>
        <v>0</v>
      </c>
      <c r="K113" s="138">
        <f t="shared" si="110"/>
        <v>0</v>
      </c>
      <c r="L113" s="138">
        <f t="shared" si="110"/>
        <v>0</v>
      </c>
      <c r="M113" s="138">
        <f t="shared" si="110"/>
        <v>0</v>
      </c>
      <c r="N113" s="138">
        <f t="shared" si="110"/>
        <v>0</v>
      </c>
      <c r="O113" s="138">
        <f t="shared" si="110"/>
        <v>0</v>
      </c>
      <c r="P113" s="138">
        <f t="shared" si="110"/>
        <v>0</v>
      </c>
      <c r="Q113" s="138">
        <f t="shared" si="110"/>
        <v>0</v>
      </c>
      <c r="S113" s="16">
        <v>504</v>
      </c>
      <c r="T113" s="16" t="str">
        <f t="shared" si="102"/>
        <v>2021TotalTotalAllLimited</v>
      </c>
    </row>
    <row r="114" spans="1:20" x14ac:dyDescent="0.25">
      <c r="A114" s="40" t="s">
        <v>91</v>
      </c>
      <c r="B114" s="27">
        <v>2022</v>
      </c>
      <c r="C114" s="27" t="s">
        <v>80</v>
      </c>
      <c r="D114" s="15" t="s">
        <v>80</v>
      </c>
      <c r="E114" s="27" t="s">
        <v>92</v>
      </c>
      <c r="F114" s="34" t="s">
        <v>106</v>
      </c>
      <c r="G114" s="27" t="s">
        <v>93</v>
      </c>
      <c r="H114" s="138">
        <f t="shared" si="103"/>
        <v>0</v>
      </c>
      <c r="I114" s="138">
        <f>SUM(I648:I675)</f>
        <v>0</v>
      </c>
      <c r="J114" s="138">
        <f t="shared" ref="J114:Q114" si="111">SUM(J648:J675)</f>
        <v>0</v>
      </c>
      <c r="K114" s="138">
        <f t="shared" si="111"/>
        <v>0</v>
      </c>
      <c r="L114" s="138">
        <f t="shared" si="111"/>
        <v>0</v>
      </c>
      <c r="M114" s="138">
        <f t="shared" si="111"/>
        <v>0</v>
      </c>
      <c r="N114" s="138">
        <f t="shared" si="111"/>
        <v>0</v>
      </c>
      <c r="O114" s="138">
        <f t="shared" si="111"/>
        <v>0</v>
      </c>
      <c r="P114" s="138">
        <f t="shared" si="111"/>
        <v>0</v>
      </c>
      <c r="Q114" s="138">
        <f t="shared" si="111"/>
        <v>0</v>
      </c>
      <c r="S114" s="16">
        <v>532</v>
      </c>
      <c r="T114" s="16" t="str">
        <f t="shared" si="102"/>
        <v>2022TotalTotalAllLimited</v>
      </c>
    </row>
    <row r="115" spans="1:20" x14ac:dyDescent="0.25">
      <c r="A115" s="83" t="s">
        <v>91</v>
      </c>
      <c r="B115" s="84">
        <v>2023</v>
      </c>
      <c r="C115" s="84" t="s">
        <v>80</v>
      </c>
      <c r="D115" s="141" t="s">
        <v>80</v>
      </c>
      <c r="E115" s="84" t="s">
        <v>92</v>
      </c>
      <c r="F115" s="108" t="s">
        <v>106</v>
      </c>
      <c r="G115" s="84" t="s">
        <v>93</v>
      </c>
      <c r="H115" s="142">
        <f t="shared" si="103"/>
        <v>0</v>
      </c>
      <c r="I115" s="142">
        <f>SUM(I676:I703)</f>
        <v>0</v>
      </c>
      <c r="J115" s="142">
        <f t="shared" ref="J115:Q115" si="112">SUM(J676:J703)</f>
        <v>0</v>
      </c>
      <c r="K115" s="142">
        <f t="shared" si="112"/>
        <v>0</v>
      </c>
      <c r="L115" s="142">
        <f t="shared" si="112"/>
        <v>0</v>
      </c>
      <c r="M115" s="142">
        <f t="shared" si="112"/>
        <v>0</v>
      </c>
      <c r="N115" s="142">
        <f t="shared" si="112"/>
        <v>0</v>
      </c>
      <c r="O115" s="142">
        <f t="shared" si="112"/>
        <v>0</v>
      </c>
      <c r="P115" s="142">
        <f t="shared" si="112"/>
        <v>0</v>
      </c>
      <c r="Q115" s="142">
        <f t="shared" si="112"/>
        <v>0</v>
      </c>
      <c r="S115" s="16">
        <v>560</v>
      </c>
      <c r="T115" s="16" t="str">
        <f t="shared" si="102"/>
        <v>2023TotalTotalAllLimited</v>
      </c>
    </row>
    <row r="116" spans="1:20" x14ac:dyDescent="0.25">
      <c r="A116" s="40" t="s">
        <v>91</v>
      </c>
      <c r="B116" s="27">
        <v>2021</v>
      </c>
      <c r="C116" s="27" t="s">
        <v>151</v>
      </c>
      <c r="D116" s="27" t="s">
        <v>152</v>
      </c>
      <c r="E116" s="29" t="s">
        <v>100</v>
      </c>
      <c r="F116" s="27" t="s">
        <v>92</v>
      </c>
      <c r="G116" s="30" t="s">
        <v>146</v>
      </c>
      <c r="H116" s="164">
        <f t="shared" ref="H116:H179" si="113">SUM(I116:Q116)</f>
        <v>0</v>
      </c>
      <c r="I116" s="192"/>
      <c r="J116" s="192"/>
      <c r="K116" s="192"/>
      <c r="L116" s="190"/>
      <c r="M116" s="191"/>
      <c r="N116" s="191"/>
      <c r="O116" s="191"/>
      <c r="P116" s="192"/>
      <c r="Q116" s="190"/>
    </row>
    <row r="117" spans="1:20" x14ac:dyDescent="0.25">
      <c r="A117" s="40" t="s">
        <v>91</v>
      </c>
      <c r="B117" s="27">
        <v>2021</v>
      </c>
      <c r="C117" s="27" t="s">
        <v>151</v>
      </c>
      <c r="D117" s="27" t="s">
        <v>153</v>
      </c>
      <c r="E117" s="29" t="s">
        <v>100</v>
      </c>
      <c r="F117" s="27" t="s">
        <v>92</v>
      </c>
      <c r="G117" s="30" t="s">
        <v>146</v>
      </c>
      <c r="H117" s="164">
        <f t="shared" si="113"/>
        <v>0</v>
      </c>
      <c r="I117" s="192"/>
      <c r="J117" s="192"/>
      <c r="K117" s="192"/>
      <c r="L117" s="190"/>
      <c r="M117" s="191"/>
      <c r="N117" s="191"/>
      <c r="O117" s="191"/>
      <c r="P117" s="192"/>
      <c r="Q117" s="190"/>
    </row>
    <row r="118" spans="1:20" x14ac:dyDescent="0.25">
      <c r="A118" s="40" t="s">
        <v>91</v>
      </c>
      <c r="B118" s="27">
        <v>2021</v>
      </c>
      <c r="C118" s="27" t="s">
        <v>151</v>
      </c>
      <c r="D118" s="27" t="s">
        <v>154</v>
      </c>
      <c r="E118" s="29" t="s">
        <v>100</v>
      </c>
      <c r="F118" s="27" t="s">
        <v>92</v>
      </c>
      <c r="G118" s="30" t="s">
        <v>146</v>
      </c>
      <c r="H118" s="164">
        <f t="shared" si="113"/>
        <v>0</v>
      </c>
      <c r="I118" s="192"/>
      <c r="J118" s="192"/>
      <c r="K118" s="192"/>
      <c r="L118" s="190"/>
      <c r="M118" s="191"/>
      <c r="N118" s="191"/>
      <c r="O118" s="191"/>
      <c r="P118" s="192"/>
      <c r="Q118" s="190"/>
    </row>
    <row r="119" spans="1:20" x14ac:dyDescent="0.25">
      <c r="A119" s="40" t="s">
        <v>91</v>
      </c>
      <c r="B119" s="27">
        <v>2021</v>
      </c>
      <c r="C119" s="27" t="s">
        <v>151</v>
      </c>
      <c r="D119" s="27" t="s">
        <v>155</v>
      </c>
      <c r="E119" s="29" t="s">
        <v>100</v>
      </c>
      <c r="F119" s="27" t="s">
        <v>92</v>
      </c>
      <c r="G119" s="30" t="s">
        <v>146</v>
      </c>
      <c r="H119" s="164">
        <f t="shared" si="113"/>
        <v>0</v>
      </c>
      <c r="I119" s="192"/>
      <c r="J119" s="192"/>
      <c r="K119" s="192"/>
      <c r="L119" s="190"/>
      <c r="M119" s="191"/>
      <c r="N119" s="191"/>
      <c r="O119" s="191"/>
      <c r="P119" s="192"/>
      <c r="Q119" s="190"/>
    </row>
    <row r="120" spans="1:20" x14ac:dyDescent="0.25">
      <c r="A120" s="40" t="s">
        <v>91</v>
      </c>
      <c r="B120" s="27">
        <v>2021</v>
      </c>
      <c r="C120" s="27" t="s">
        <v>151</v>
      </c>
      <c r="D120" s="27" t="s">
        <v>156</v>
      </c>
      <c r="E120" s="29" t="s">
        <v>100</v>
      </c>
      <c r="F120" s="27" t="s">
        <v>92</v>
      </c>
      <c r="G120" s="30" t="s">
        <v>146</v>
      </c>
      <c r="H120" s="164">
        <f t="shared" si="113"/>
        <v>0</v>
      </c>
      <c r="I120" s="192"/>
      <c r="J120" s="192"/>
      <c r="K120" s="192"/>
      <c r="L120" s="190"/>
      <c r="M120" s="191"/>
      <c r="N120" s="191"/>
      <c r="O120" s="191"/>
      <c r="P120" s="192"/>
      <c r="Q120" s="190"/>
    </row>
    <row r="121" spans="1:20" x14ac:dyDescent="0.25">
      <c r="A121" s="40" t="s">
        <v>91</v>
      </c>
      <c r="B121" s="27">
        <v>2021</v>
      </c>
      <c r="C121" s="27" t="s">
        <v>151</v>
      </c>
      <c r="D121" s="27" t="s">
        <v>157</v>
      </c>
      <c r="E121" s="29" t="s">
        <v>100</v>
      </c>
      <c r="F121" s="27" t="s">
        <v>92</v>
      </c>
      <c r="G121" s="30" t="s">
        <v>146</v>
      </c>
      <c r="H121" s="164">
        <f t="shared" si="113"/>
        <v>0</v>
      </c>
      <c r="I121" s="192"/>
      <c r="J121" s="192"/>
      <c r="K121" s="192"/>
      <c r="L121" s="190"/>
      <c r="M121" s="191"/>
      <c r="N121" s="191"/>
      <c r="O121" s="191"/>
      <c r="P121" s="192"/>
      <c r="Q121" s="190"/>
    </row>
    <row r="122" spans="1:20" x14ac:dyDescent="0.25">
      <c r="A122" s="40" t="s">
        <v>91</v>
      </c>
      <c r="B122" s="27">
        <v>2021</v>
      </c>
      <c r="C122" s="27" t="s">
        <v>151</v>
      </c>
      <c r="D122" s="27" t="s">
        <v>158</v>
      </c>
      <c r="E122" s="29" t="s">
        <v>100</v>
      </c>
      <c r="F122" s="27" t="s">
        <v>92</v>
      </c>
      <c r="G122" s="30" t="s">
        <v>146</v>
      </c>
      <c r="H122" s="164">
        <f t="shared" si="113"/>
        <v>0</v>
      </c>
      <c r="I122" s="192"/>
      <c r="J122" s="192"/>
      <c r="K122" s="192"/>
      <c r="L122" s="190"/>
      <c r="M122" s="191"/>
      <c r="N122" s="191"/>
      <c r="O122" s="191"/>
      <c r="P122" s="192"/>
      <c r="Q122" s="190"/>
    </row>
    <row r="123" spans="1:20" x14ac:dyDescent="0.25">
      <c r="A123" s="40" t="s">
        <v>91</v>
      </c>
      <c r="B123" s="27">
        <v>2021</v>
      </c>
      <c r="C123" s="27" t="s">
        <v>151</v>
      </c>
      <c r="D123" s="27" t="s">
        <v>159</v>
      </c>
      <c r="E123" s="29" t="s">
        <v>100</v>
      </c>
      <c r="F123" s="27" t="s">
        <v>92</v>
      </c>
      <c r="G123" s="30" t="s">
        <v>146</v>
      </c>
      <c r="H123" s="164">
        <f t="shared" si="113"/>
        <v>0</v>
      </c>
      <c r="I123" s="192"/>
      <c r="J123" s="192"/>
      <c r="K123" s="192"/>
      <c r="L123" s="190"/>
      <c r="M123" s="191"/>
      <c r="N123" s="191"/>
      <c r="O123" s="191"/>
      <c r="P123" s="192"/>
      <c r="Q123" s="190"/>
    </row>
    <row r="124" spans="1:20" x14ac:dyDescent="0.25">
      <c r="A124" s="40" t="s">
        <v>91</v>
      </c>
      <c r="B124" s="27">
        <v>2021</v>
      </c>
      <c r="C124" s="27" t="s">
        <v>151</v>
      </c>
      <c r="D124" s="27" t="s">
        <v>160</v>
      </c>
      <c r="E124" s="29" t="s">
        <v>100</v>
      </c>
      <c r="F124" s="27" t="s">
        <v>92</v>
      </c>
      <c r="G124" s="30" t="s">
        <v>146</v>
      </c>
      <c r="H124" s="164">
        <f t="shared" si="113"/>
        <v>0</v>
      </c>
      <c r="I124" s="192"/>
      <c r="J124" s="192"/>
      <c r="K124" s="192"/>
      <c r="L124" s="190"/>
      <c r="M124" s="191"/>
      <c r="N124" s="191"/>
      <c r="O124" s="191"/>
      <c r="P124" s="192"/>
      <c r="Q124" s="190"/>
    </row>
    <row r="125" spans="1:20" x14ac:dyDescent="0.25">
      <c r="A125" s="40" t="s">
        <v>91</v>
      </c>
      <c r="B125" s="27">
        <v>2021</v>
      </c>
      <c r="C125" s="27" t="s">
        <v>151</v>
      </c>
      <c r="D125" s="27" t="s">
        <v>161</v>
      </c>
      <c r="E125" s="29" t="s">
        <v>100</v>
      </c>
      <c r="F125" s="27" t="s">
        <v>92</v>
      </c>
      <c r="G125" s="30" t="s">
        <v>146</v>
      </c>
      <c r="H125" s="164">
        <f t="shared" si="113"/>
        <v>0</v>
      </c>
      <c r="I125" s="192"/>
      <c r="J125" s="192"/>
      <c r="K125" s="192"/>
      <c r="L125" s="190"/>
      <c r="M125" s="191"/>
      <c r="N125" s="191"/>
      <c r="O125" s="191"/>
      <c r="P125" s="192"/>
      <c r="Q125" s="190"/>
    </row>
    <row r="126" spans="1:20" x14ac:dyDescent="0.25">
      <c r="A126" s="40" t="s">
        <v>91</v>
      </c>
      <c r="B126" s="27">
        <v>2021</v>
      </c>
      <c r="C126" s="27" t="s">
        <v>151</v>
      </c>
      <c r="D126" s="27" t="s">
        <v>162</v>
      </c>
      <c r="E126" s="29" t="s">
        <v>100</v>
      </c>
      <c r="F126" s="27" t="s">
        <v>92</v>
      </c>
      <c r="G126" s="30" t="s">
        <v>146</v>
      </c>
      <c r="H126" s="164">
        <f t="shared" si="113"/>
        <v>0</v>
      </c>
      <c r="I126" s="192"/>
      <c r="J126" s="192"/>
      <c r="K126" s="192"/>
      <c r="L126" s="190"/>
      <c r="M126" s="191"/>
      <c r="N126" s="191"/>
      <c r="O126" s="191"/>
      <c r="P126" s="192"/>
      <c r="Q126" s="190"/>
    </row>
    <row r="127" spans="1:20" x14ac:dyDescent="0.25">
      <c r="A127" s="40" t="s">
        <v>91</v>
      </c>
      <c r="B127" s="27">
        <v>2021</v>
      </c>
      <c r="C127" s="27" t="s">
        <v>151</v>
      </c>
      <c r="D127" s="27" t="s">
        <v>163</v>
      </c>
      <c r="E127" s="29" t="s">
        <v>100</v>
      </c>
      <c r="F127" s="27" t="s">
        <v>92</v>
      </c>
      <c r="G127" s="30" t="s">
        <v>146</v>
      </c>
      <c r="H127" s="164">
        <f t="shared" si="113"/>
        <v>0</v>
      </c>
      <c r="I127" s="192"/>
      <c r="J127" s="192"/>
      <c r="K127" s="192"/>
      <c r="L127" s="190"/>
      <c r="M127" s="191"/>
      <c r="N127" s="191"/>
      <c r="O127" s="191"/>
      <c r="P127" s="192"/>
      <c r="Q127" s="190"/>
    </row>
    <row r="128" spans="1:20" x14ac:dyDescent="0.25">
      <c r="A128" s="40" t="s">
        <v>91</v>
      </c>
      <c r="B128" s="27">
        <v>2021</v>
      </c>
      <c r="C128" s="27" t="s">
        <v>151</v>
      </c>
      <c r="D128" s="27" t="s">
        <v>164</v>
      </c>
      <c r="E128" s="29" t="s">
        <v>100</v>
      </c>
      <c r="F128" s="27" t="s">
        <v>92</v>
      </c>
      <c r="G128" s="30" t="s">
        <v>146</v>
      </c>
      <c r="H128" s="164">
        <f t="shared" si="113"/>
        <v>0</v>
      </c>
      <c r="I128" s="192"/>
      <c r="J128" s="192"/>
      <c r="K128" s="192"/>
      <c r="L128" s="190"/>
      <c r="M128" s="191"/>
      <c r="N128" s="191"/>
      <c r="O128" s="191"/>
      <c r="P128" s="192"/>
      <c r="Q128" s="190"/>
    </row>
    <row r="129" spans="1:17" x14ac:dyDescent="0.25">
      <c r="A129" s="40" t="s">
        <v>91</v>
      </c>
      <c r="B129" s="27">
        <v>2021</v>
      </c>
      <c r="C129" s="27" t="s">
        <v>151</v>
      </c>
      <c r="D129" s="27" t="s">
        <v>165</v>
      </c>
      <c r="E129" s="29" t="s">
        <v>100</v>
      </c>
      <c r="F129" s="27" t="s">
        <v>92</v>
      </c>
      <c r="G129" s="30" t="s">
        <v>146</v>
      </c>
      <c r="H129" s="164">
        <f t="shared" si="113"/>
        <v>0</v>
      </c>
      <c r="I129" s="192"/>
      <c r="J129" s="192"/>
      <c r="K129" s="192"/>
      <c r="L129" s="190"/>
      <c r="M129" s="191"/>
      <c r="N129" s="191"/>
      <c r="O129" s="191"/>
      <c r="P129" s="192"/>
      <c r="Q129" s="190"/>
    </row>
    <row r="130" spans="1:17" x14ac:dyDescent="0.25">
      <c r="A130" s="40" t="s">
        <v>91</v>
      </c>
      <c r="B130" s="27">
        <v>2021</v>
      </c>
      <c r="C130" s="27" t="s">
        <v>166</v>
      </c>
      <c r="D130" s="27" t="s">
        <v>152</v>
      </c>
      <c r="E130" s="29" t="s">
        <v>100</v>
      </c>
      <c r="F130" s="27" t="s">
        <v>92</v>
      </c>
      <c r="G130" s="30" t="s">
        <v>146</v>
      </c>
      <c r="H130" s="164">
        <f t="shared" si="113"/>
        <v>0</v>
      </c>
      <c r="I130" s="192"/>
      <c r="J130" s="192"/>
      <c r="K130" s="192"/>
      <c r="L130" s="190"/>
      <c r="M130" s="191"/>
      <c r="N130" s="191"/>
      <c r="O130" s="191"/>
      <c r="P130" s="192"/>
      <c r="Q130" s="190"/>
    </row>
    <row r="131" spans="1:17" x14ac:dyDescent="0.25">
      <c r="A131" s="40" t="s">
        <v>91</v>
      </c>
      <c r="B131" s="27">
        <v>2021</v>
      </c>
      <c r="C131" s="27" t="s">
        <v>166</v>
      </c>
      <c r="D131" s="27" t="s">
        <v>153</v>
      </c>
      <c r="E131" s="29" t="s">
        <v>100</v>
      </c>
      <c r="F131" s="27" t="s">
        <v>92</v>
      </c>
      <c r="G131" s="30" t="s">
        <v>146</v>
      </c>
      <c r="H131" s="164">
        <f t="shared" si="113"/>
        <v>0</v>
      </c>
      <c r="I131" s="192"/>
      <c r="J131" s="192"/>
      <c r="K131" s="192"/>
      <c r="L131" s="190"/>
      <c r="M131" s="191"/>
      <c r="N131" s="191"/>
      <c r="O131" s="191"/>
      <c r="P131" s="192"/>
      <c r="Q131" s="190"/>
    </row>
    <row r="132" spans="1:17" x14ac:dyDescent="0.25">
      <c r="A132" s="40" t="s">
        <v>91</v>
      </c>
      <c r="B132" s="27">
        <v>2021</v>
      </c>
      <c r="C132" s="27" t="s">
        <v>166</v>
      </c>
      <c r="D132" s="27" t="s">
        <v>154</v>
      </c>
      <c r="E132" s="29" t="s">
        <v>100</v>
      </c>
      <c r="F132" s="27" t="s">
        <v>92</v>
      </c>
      <c r="G132" s="30" t="s">
        <v>146</v>
      </c>
      <c r="H132" s="164">
        <f t="shared" si="113"/>
        <v>0</v>
      </c>
      <c r="I132" s="192"/>
      <c r="J132" s="192"/>
      <c r="K132" s="192"/>
      <c r="L132" s="190"/>
      <c r="M132" s="191"/>
      <c r="N132" s="191"/>
      <c r="O132" s="191"/>
      <c r="P132" s="192"/>
      <c r="Q132" s="190"/>
    </row>
    <row r="133" spans="1:17" x14ac:dyDescent="0.25">
      <c r="A133" s="40" t="s">
        <v>91</v>
      </c>
      <c r="B133" s="27">
        <v>2021</v>
      </c>
      <c r="C133" s="27" t="s">
        <v>166</v>
      </c>
      <c r="D133" s="27" t="s">
        <v>155</v>
      </c>
      <c r="E133" s="29" t="s">
        <v>100</v>
      </c>
      <c r="F133" s="27" t="s">
        <v>92</v>
      </c>
      <c r="G133" s="30" t="s">
        <v>146</v>
      </c>
      <c r="H133" s="164">
        <f t="shared" si="113"/>
        <v>0</v>
      </c>
      <c r="I133" s="192"/>
      <c r="J133" s="192"/>
      <c r="K133" s="192"/>
      <c r="L133" s="190"/>
      <c r="M133" s="191"/>
      <c r="N133" s="191"/>
      <c r="O133" s="191"/>
      <c r="P133" s="192"/>
      <c r="Q133" s="190"/>
    </row>
    <row r="134" spans="1:17" x14ac:dyDescent="0.25">
      <c r="A134" s="40" t="s">
        <v>91</v>
      </c>
      <c r="B134" s="27">
        <v>2021</v>
      </c>
      <c r="C134" s="27" t="s">
        <v>166</v>
      </c>
      <c r="D134" s="27" t="s">
        <v>156</v>
      </c>
      <c r="E134" s="29" t="s">
        <v>100</v>
      </c>
      <c r="F134" s="27" t="s">
        <v>92</v>
      </c>
      <c r="G134" s="30" t="s">
        <v>146</v>
      </c>
      <c r="H134" s="164">
        <f t="shared" si="113"/>
        <v>0</v>
      </c>
      <c r="I134" s="192"/>
      <c r="J134" s="192"/>
      <c r="K134" s="192"/>
      <c r="L134" s="190"/>
      <c r="M134" s="191"/>
      <c r="N134" s="191"/>
      <c r="O134" s="191"/>
      <c r="P134" s="192"/>
      <c r="Q134" s="190"/>
    </row>
    <row r="135" spans="1:17" x14ac:dyDescent="0.25">
      <c r="A135" s="40" t="s">
        <v>91</v>
      </c>
      <c r="B135" s="27">
        <v>2021</v>
      </c>
      <c r="C135" s="27" t="s">
        <v>166</v>
      </c>
      <c r="D135" s="27" t="s">
        <v>157</v>
      </c>
      <c r="E135" s="29" t="s">
        <v>100</v>
      </c>
      <c r="F135" s="27" t="s">
        <v>92</v>
      </c>
      <c r="G135" s="30" t="s">
        <v>146</v>
      </c>
      <c r="H135" s="164">
        <f t="shared" si="113"/>
        <v>0</v>
      </c>
      <c r="I135" s="192"/>
      <c r="J135" s="192"/>
      <c r="K135" s="192"/>
      <c r="L135" s="190"/>
      <c r="M135" s="191"/>
      <c r="N135" s="191"/>
      <c r="O135" s="191"/>
      <c r="P135" s="192"/>
      <c r="Q135" s="190"/>
    </row>
    <row r="136" spans="1:17" x14ac:dyDescent="0.25">
      <c r="A136" s="40" t="s">
        <v>91</v>
      </c>
      <c r="B136" s="27">
        <v>2021</v>
      </c>
      <c r="C136" s="27" t="s">
        <v>166</v>
      </c>
      <c r="D136" s="27" t="s">
        <v>158</v>
      </c>
      <c r="E136" s="29" t="s">
        <v>100</v>
      </c>
      <c r="F136" s="27" t="s">
        <v>92</v>
      </c>
      <c r="G136" s="30" t="s">
        <v>146</v>
      </c>
      <c r="H136" s="164">
        <f t="shared" si="113"/>
        <v>0</v>
      </c>
      <c r="I136" s="192"/>
      <c r="J136" s="192"/>
      <c r="K136" s="192"/>
      <c r="L136" s="190"/>
      <c r="M136" s="191"/>
      <c r="N136" s="191"/>
      <c r="O136" s="191"/>
      <c r="P136" s="192"/>
      <c r="Q136" s="190"/>
    </row>
    <row r="137" spans="1:17" x14ac:dyDescent="0.25">
      <c r="A137" s="40" t="s">
        <v>91</v>
      </c>
      <c r="B137" s="27">
        <v>2021</v>
      </c>
      <c r="C137" s="27" t="s">
        <v>166</v>
      </c>
      <c r="D137" s="27" t="s">
        <v>159</v>
      </c>
      <c r="E137" s="29" t="s">
        <v>100</v>
      </c>
      <c r="F137" s="27" t="s">
        <v>92</v>
      </c>
      <c r="G137" s="30" t="s">
        <v>146</v>
      </c>
      <c r="H137" s="164">
        <f t="shared" si="113"/>
        <v>0</v>
      </c>
      <c r="I137" s="192"/>
      <c r="J137" s="192"/>
      <c r="K137" s="192"/>
      <c r="L137" s="190"/>
      <c r="M137" s="191"/>
      <c r="N137" s="191"/>
      <c r="O137" s="191"/>
      <c r="P137" s="192"/>
      <c r="Q137" s="190"/>
    </row>
    <row r="138" spans="1:17" x14ac:dyDescent="0.25">
      <c r="A138" s="40" t="s">
        <v>91</v>
      </c>
      <c r="B138" s="27">
        <v>2021</v>
      </c>
      <c r="C138" s="27" t="s">
        <v>166</v>
      </c>
      <c r="D138" s="27" t="s">
        <v>160</v>
      </c>
      <c r="E138" s="29" t="s">
        <v>100</v>
      </c>
      <c r="F138" s="27" t="s">
        <v>92</v>
      </c>
      <c r="G138" s="30" t="s">
        <v>146</v>
      </c>
      <c r="H138" s="164">
        <f t="shared" si="113"/>
        <v>0</v>
      </c>
      <c r="I138" s="192"/>
      <c r="J138" s="192"/>
      <c r="K138" s="192"/>
      <c r="L138" s="190"/>
      <c r="M138" s="191"/>
      <c r="N138" s="191"/>
      <c r="O138" s="191"/>
      <c r="P138" s="192"/>
      <c r="Q138" s="190"/>
    </row>
    <row r="139" spans="1:17" x14ac:dyDescent="0.25">
      <c r="A139" s="40" t="s">
        <v>91</v>
      </c>
      <c r="B139" s="27">
        <v>2021</v>
      </c>
      <c r="C139" s="27" t="s">
        <v>166</v>
      </c>
      <c r="D139" s="27" t="s">
        <v>161</v>
      </c>
      <c r="E139" s="29" t="s">
        <v>100</v>
      </c>
      <c r="F139" s="27" t="s">
        <v>92</v>
      </c>
      <c r="G139" s="30" t="s">
        <v>146</v>
      </c>
      <c r="H139" s="164">
        <f t="shared" si="113"/>
        <v>0</v>
      </c>
      <c r="I139" s="192"/>
      <c r="J139" s="192"/>
      <c r="K139" s="192"/>
      <c r="L139" s="190"/>
      <c r="M139" s="191"/>
      <c r="N139" s="191"/>
      <c r="O139" s="191"/>
      <c r="P139" s="192"/>
      <c r="Q139" s="190"/>
    </row>
    <row r="140" spans="1:17" x14ac:dyDescent="0.25">
      <c r="A140" s="40" t="s">
        <v>91</v>
      </c>
      <c r="B140" s="27">
        <v>2021</v>
      </c>
      <c r="C140" s="27" t="s">
        <v>166</v>
      </c>
      <c r="D140" s="27" t="s">
        <v>162</v>
      </c>
      <c r="E140" s="29" t="s">
        <v>100</v>
      </c>
      <c r="F140" s="27" t="s">
        <v>92</v>
      </c>
      <c r="G140" s="30" t="s">
        <v>146</v>
      </c>
      <c r="H140" s="164">
        <f t="shared" si="113"/>
        <v>0</v>
      </c>
      <c r="I140" s="192"/>
      <c r="J140" s="192"/>
      <c r="K140" s="192"/>
      <c r="L140" s="190"/>
      <c r="M140" s="191"/>
      <c r="N140" s="191"/>
      <c r="O140" s="191"/>
      <c r="P140" s="192"/>
      <c r="Q140" s="190"/>
    </row>
    <row r="141" spans="1:17" x14ac:dyDescent="0.25">
      <c r="A141" s="40" t="s">
        <v>91</v>
      </c>
      <c r="B141" s="27">
        <v>2021</v>
      </c>
      <c r="C141" s="27" t="s">
        <v>166</v>
      </c>
      <c r="D141" s="27" t="s">
        <v>163</v>
      </c>
      <c r="E141" s="29" t="s">
        <v>100</v>
      </c>
      <c r="F141" s="27" t="s">
        <v>92</v>
      </c>
      <c r="G141" s="30" t="s">
        <v>146</v>
      </c>
      <c r="H141" s="164">
        <f t="shared" si="113"/>
        <v>0</v>
      </c>
      <c r="I141" s="192"/>
      <c r="J141" s="192"/>
      <c r="K141" s="192"/>
      <c r="L141" s="190"/>
      <c r="M141" s="191"/>
      <c r="N141" s="191"/>
      <c r="O141" s="191"/>
      <c r="P141" s="192"/>
      <c r="Q141" s="190"/>
    </row>
    <row r="142" spans="1:17" x14ac:dyDescent="0.25">
      <c r="A142" s="40" t="s">
        <v>91</v>
      </c>
      <c r="B142" s="27">
        <v>2021</v>
      </c>
      <c r="C142" s="27" t="s">
        <v>166</v>
      </c>
      <c r="D142" s="27" t="s">
        <v>164</v>
      </c>
      <c r="E142" s="29" t="s">
        <v>100</v>
      </c>
      <c r="F142" s="27" t="s">
        <v>92</v>
      </c>
      <c r="G142" s="30" t="s">
        <v>146</v>
      </c>
      <c r="H142" s="164">
        <f t="shared" si="113"/>
        <v>0</v>
      </c>
      <c r="I142" s="192"/>
      <c r="J142" s="192"/>
      <c r="K142" s="192"/>
      <c r="L142" s="190"/>
      <c r="M142" s="191"/>
      <c r="N142" s="191"/>
      <c r="O142" s="191"/>
      <c r="P142" s="192"/>
      <c r="Q142" s="190"/>
    </row>
    <row r="143" spans="1:17" x14ac:dyDescent="0.25">
      <c r="A143" s="40" t="s">
        <v>91</v>
      </c>
      <c r="B143" s="27">
        <v>2021</v>
      </c>
      <c r="C143" s="27" t="s">
        <v>166</v>
      </c>
      <c r="D143" s="27" t="s">
        <v>165</v>
      </c>
      <c r="E143" s="29" t="s">
        <v>100</v>
      </c>
      <c r="F143" s="27" t="s">
        <v>92</v>
      </c>
      <c r="G143" s="30" t="s">
        <v>146</v>
      </c>
      <c r="H143" s="164">
        <f t="shared" si="113"/>
        <v>0</v>
      </c>
      <c r="I143" s="192"/>
      <c r="J143" s="192"/>
      <c r="K143" s="192"/>
      <c r="L143" s="190"/>
      <c r="M143" s="191"/>
      <c r="N143" s="191"/>
      <c r="O143" s="191"/>
      <c r="P143" s="192"/>
      <c r="Q143" s="190"/>
    </row>
    <row r="144" spans="1:17" x14ac:dyDescent="0.25">
      <c r="A144" s="65" t="s">
        <v>91</v>
      </c>
      <c r="B144" s="66">
        <v>2022</v>
      </c>
      <c r="C144" s="66" t="s">
        <v>151</v>
      </c>
      <c r="D144" s="66" t="s">
        <v>152</v>
      </c>
      <c r="E144" s="98" t="s">
        <v>100</v>
      </c>
      <c r="F144" s="66" t="s">
        <v>92</v>
      </c>
      <c r="G144" s="99" t="s">
        <v>146</v>
      </c>
      <c r="H144" s="161">
        <f t="shared" si="113"/>
        <v>0</v>
      </c>
      <c r="I144" s="189"/>
      <c r="J144" s="189"/>
      <c r="K144" s="189"/>
      <c r="L144" s="187"/>
      <c r="M144" s="188"/>
      <c r="N144" s="188"/>
      <c r="O144" s="188"/>
      <c r="P144" s="189"/>
      <c r="Q144" s="187"/>
    </row>
    <row r="145" spans="1:17" x14ac:dyDescent="0.25">
      <c r="A145" s="40" t="s">
        <v>91</v>
      </c>
      <c r="B145" s="27">
        <v>2022</v>
      </c>
      <c r="C145" s="27" t="s">
        <v>151</v>
      </c>
      <c r="D145" s="27" t="s">
        <v>153</v>
      </c>
      <c r="E145" s="29" t="s">
        <v>100</v>
      </c>
      <c r="F145" s="27" t="s">
        <v>92</v>
      </c>
      <c r="G145" s="30" t="s">
        <v>146</v>
      </c>
      <c r="H145" s="164">
        <f t="shared" si="113"/>
        <v>0</v>
      </c>
      <c r="I145" s="192"/>
      <c r="J145" s="192"/>
      <c r="K145" s="192"/>
      <c r="L145" s="190"/>
      <c r="M145" s="191"/>
      <c r="N145" s="191"/>
      <c r="O145" s="191"/>
      <c r="P145" s="192"/>
      <c r="Q145" s="190"/>
    </row>
    <row r="146" spans="1:17" x14ac:dyDescent="0.25">
      <c r="A146" s="40" t="s">
        <v>91</v>
      </c>
      <c r="B146" s="27">
        <v>2022</v>
      </c>
      <c r="C146" s="27" t="s">
        <v>151</v>
      </c>
      <c r="D146" s="27" t="s">
        <v>154</v>
      </c>
      <c r="E146" s="29" t="s">
        <v>100</v>
      </c>
      <c r="F146" s="27" t="s">
        <v>92</v>
      </c>
      <c r="G146" s="30" t="s">
        <v>146</v>
      </c>
      <c r="H146" s="164">
        <f t="shared" si="113"/>
        <v>0</v>
      </c>
      <c r="I146" s="192"/>
      <c r="J146" s="192"/>
      <c r="K146" s="192"/>
      <c r="L146" s="190"/>
      <c r="M146" s="191"/>
      <c r="N146" s="191"/>
      <c r="O146" s="191"/>
      <c r="P146" s="192"/>
      <c r="Q146" s="190"/>
    </row>
    <row r="147" spans="1:17" x14ac:dyDescent="0.25">
      <c r="A147" s="40" t="s">
        <v>91</v>
      </c>
      <c r="B147" s="27">
        <v>2022</v>
      </c>
      <c r="C147" s="27" t="s">
        <v>151</v>
      </c>
      <c r="D147" s="27" t="s">
        <v>155</v>
      </c>
      <c r="E147" s="29" t="s">
        <v>100</v>
      </c>
      <c r="F147" s="27" t="s">
        <v>92</v>
      </c>
      <c r="G147" s="30" t="s">
        <v>146</v>
      </c>
      <c r="H147" s="164">
        <f t="shared" si="113"/>
        <v>0</v>
      </c>
      <c r="I147" s="192"/>
      <c r="J147" s="192"/>
      <c r="K147" s="192"/>
      <c r="L147" s="190"/>
      <c r="M147" s="191"/>
      <c r="N147" s="191"/>
      <c r="O147" s="191"/>
      <c r="P147" s="192"/>
      <c r="Q147" s="190"/>
    </row>
    <row r="148" spans="1:17" x14ac:dyDescent="0.25">
      <c r="A148" s="40" t="s">
        <v>91</v>
      </c>
      <c r="B148" s="27">
        <v>2022</v>
      </c>
      <c r="C148" s="27" t="s">
        <v>151</v>
      </c>
      <c r="D148" s="27" t="s">
        <v>156</v>
      </c>
      <c r="E148" s="29" t="s">
        <v>100</v>
      </c>
      <c r="F148" s="27" t="s">
        <v>92</v>
      </c>
      <c r="G148" s="30" t="s">
        <v>146</v>
      </c>
      <c r="H148" s="164">
        <f t="shared" si="113"/>
        <v>0</v>
      </c>
      <c r="I148" s="192"/>
      <c r="J148" s="192"/>
      <c r="K148" s="192"/>
      <c r="L148" s="190"/>
      <c r="M148" s="191"/>
      <c r="N148" s="191"/>
      <c r="O148" s="191"/>
      <c r="P148" s="192"/>
      <c r="Q148" s="190"/>
    </row>
    <row r="149" spans="1:17" x14ac:dyDescent="0.25">
      <c r="A149" s="40" t="s">
        <v>91</v>
      </c>
      <c r="B149" s="27">
        <v>2022</v>
      </c>
      <c r="C149" s="27" t="s">
        <v>151</v>
      </c>
      <c r="D149" s="27" t="s">
        <v>157</v>
      </c>
      <c r="E149" s="29" t="s">
        <v>100</v>
      </c>
      <c r="F149" s="27" t="s">
        <v>92</v>
      </c>
      <c r="G149" s="30" t="s">
        <v>146</v>
      </c>
      <c r="H149" s="164">
        <f t="shared" si="113"/>
        <v>0</v>
      </c>
      <c r="I149" s="192"/>
      <c r="J149" s="192"/>
      <c r="K149" s="192"/>
      <c r="L149" s="190"/>
      <c r="M149" s="191"/>
      <c r="N149" s="191"/>
      <c r="O149" s="191"/>
      <c r="P149" s="192"/>
      <c r="Q149" s="190"/>
    </row>
    <row r="150" spans="1:17" x14ac:dyDescent="0.25">
      <c r="A150" s="40" t="s">
        <v>91</v>
      </c>
      <c r="B150" s="27">
        <v>2022</v>
      </c>
      <c r="C150" s="27" t="s">
        <v>151</v>
      </c>
      <c r="D150" s="27" t="s">
        <v>158</v>
      </c>
      <c r="E150" s="29" t="s">
        <v>100</v>
      </c>
      <c r="F150" s="27" t="s">
        <v>92</v>
      </c>
      <c r="G150" s="30" t="s">
        <v>146</v>
      </c>
      <c r="H150" s="164">
        <f t="shared" si="113"/>
        <v>0</v>
      </c>
      <c r="I150" s="192"/>
      <c r="J150" s="192"/>
      <c r="K150" s="192"/>
      <c r="L150" s="190"/>
      <c r="M150" s="191"/>
      <c r="N150" s="191"/>
      <c r="O150" s="191"/>
      <c r="P150" s="192"/>
      <c r="Q150" s="190"/>
    </row>
    <row r="151" spans="1:17" x14ac:dyDescent="0.25">
      <c r="A151" s="40" t="s">
        <v>91</v>
      </c>
      <c r="B151" s="27">
        <v>2022</v>
      </c>
      <c r="C151" s="27" t="s">
        <v>151</v>
      </c>
      <c r="D151" s="27" t="s">
        <v>159</v>
      </c>
      <c r="E151" s="29" t="s">
        <v>100</v>
      </c>
      <c r="F151" s="27" t="s">
        <v>92</v>
      </c>
      <c r="G151" s="30" t="s">
        <v>146</v>
      </c>
      <c r="H151" s="164">
        <f t="shared" si="113"/>
        <v>0</v>
      </c>
      <c r="I151" s="192"/>
      <c r="J151" s="192"/>
      <c r="K151" s="192"/>
      <c r="L151" s="190"/>
      <c r="M151" s="191"/>
      <c r="N151" s="191"/>
      <c r="O151" s="191"/>
      <c r="P151" s="192"/>
      <c r="Q151" s="190"/>
    </row>
    <row r="152" spans="1:17" x14ac:dyDescent="0.25">
      <c r="A152" s="40" t="s">
        <v>91</v>
      </c>
      <c r="B152" s="27">
        <v>2022</v>
      </c>
      <c r="C152" s="27" t="s">
        <v>151</v>
      </c>
      <c r="D152" s="27" t="s">
        <v>160</v>
      </c>
      <c r="E152" s="29" t="s">
        <v>100</v>
      </c>
      <c r="F152" s="27" t="s">
        <v>92</v>
      </c>
      <c r="G152" s="30" t="s">
        <v>146</v>
      </c>
      <c r="H152" s="164">
        <f t="shared" si="113"/>
        <v>0</v>
      </c>
      <c r="I152" s="192"/>
      <c r="J152" s="192"/>
      <c r="K152" s="192"/>
      <c r="L152" s="190"/>
      <c r="M152" s="191"/>
      <c r="N152" s="191"/>
      <c r="O152" s="191"/>
      <c r="P152" s="192"/>
      <c r="Q152" s="190"/>
    </row>
    <row r="153" spans="1:17" x14ac:dyDescent="0.25">
      <c r="A153" s="40" t="s">
        <v>91</v>
      </c>
      <c r="B153" s="27">
        <v>2022</v>
      </c>
      <c r="C153" s="27" t="s">
        <v>151</v>
      </c>
      <c r="D153" s="27" t="s">
        <v>161</v>
      </c>
      <c r="E153" s="29" t="s">
        <v>100</v>
      </c>
      <c r="F153" s="27" t="s">
        <v>92</v>
      </c>
      <c r="G153" s="30" t="s">
        <v>146</v>
      </c>
      <c r="H153" s="164">
        <f t="shared" si="113"/>
        <v>0</v>
      </c>
      <c r="I153" s="192"/>
      <c r="J153" s="192"/>
      <c r="K153" s="192"/>
      <c r="L153" s="190"/>
      <c r="M153" s="191"/>
      <c r="N153" s="191"/>
      <c r="O153" s="191"/>
      <c r="P153" s="192"/>
      <c r="Q153" s="190"/>
    </row>
    <row r="154" spans="1:17" x14ac:dyDescent="0.25">
      <c r="A154" s="40" t="s">
        <v>91</v>
      </c>
      <c r="B154" s="27">
        <v>2022</v>
      </c>
      <c r="C154" s="27" t="s">
        <v>151</v>
      </c>
      <c r="D154" s="27" t="s">
        <v>162</v>
      </c>
      <c r="E154" s="29" t="s">
        <v>100</v>
      </c>
      <c r="F154" s="27" t="s">
        <v>92</v>
      </c>
      <c r="G154" s="30" t="s">
        <v>146</v>
      </c>
      <c r="H154" s="164">
        <f t="shared" si="113"/>
        <v>0</v>
      </c>
      <c r="I154" s="192"/>
      <c r="J154" s="192"/>
      <c r="K154" s="192"/>
      <c r="L154" s="190"/>
      <c r="M154" s="191"/>
      <c r="N154" s="191"/>
      <c r="O154" s="191"/>
      <c r="P154" s="192"/>
      <c r="Q154" s="190"/>
    </row>
    <row r="155" spans="1:17" x14ac:dyDescent="0.25">
      <c r="A155" s="40" t="s">
        <v>91</v>
      </c>
      <c r="B155" s="27">
        <v>2022</v>
      </c>
      <c r="C155" s="27" t="s">
        <v>151</v>
      </c>
      <c r="D155" s="27" t="s">
        <v>163</v>
      </c>
      <c r="E155" s="29" t="s">
        <v>100</v>
      </c>
      <c r="F155" s="27" t="s">
        <v>92</v>
      </c>
      <c r="G155" s="30" t="s">
        <v>146</v>
      </c>
      <c r="H155" s="164">
        <f t="shared" si="113"/>
        <v>0</v>
      </c>
      <c r="I155" s="192"/>
      <c r="J155" s="192"/>
      <c r="K155" s="192"/>
      <c r="L155" s="190"/>
      <c r="M155" s="191"/>
      <c r="N155" s="191"/>
      <c r="O155" s="191"/>
      <c r="P155" s="192"/>
      <c r="Q155" s="190"/>
    </row>
    <row r="156" spans="1:17" x14ac:dyDescent="0.25">
      <c r="A156" s="40" t="s">
        <v>91</v>
      </c>
      <c r="B156" s="27">
        <v>2022</v>
      </c>
      <c r="C156" s="27" t="s">
        <v>151</v>
      </c>
      <c r="D156" s="27" t="s">
        <v>164</v>
      </c>
      <c r="E156" s="29" t="s">
        <v>100</v>
      </c>
      <c r="F156" s="27" t="s">
        <v>92</v>
      </c>
      <c r="G156" s="30" t="s">
        <v>146</v>
      </c>
      <c r="H156" s="164">
        <f t="shared" si="113"/>
        <v>0</v>
      </c>
      <c r="I156" s="192"/>
      <c r="J156" s="192"/>
      <c r="K156" s="192"/>
      <c r="L156" s="190"/>
      <c r="M156" s="191"/>
      <c r="N156" s="191"/>
      <c r="O156" s="191"/>
      <c r="P156" s="192"/>
      <c r="Q156" s="190"/>
    </row>
    <row r="157" spans="1:17" x14ac:dyDescent="0.25">
      <c r="A157" s="40" t="s">
        <v>91</v>
      </c>
      <c r="B157" s="27">
        <v>2022</v>
      </c>
      <c r="C157" s="27" t="s">
        <v>151</v>
      </c>
      <c r="D157" s="27" t="s">
        <v>165</v>
      </c>
      <c r="E157" s="29" t="s">
        <v>100</v>
      </c>
      <c r="F157" s="27" t="s">
        <v>92</v>
      </c>
      <c r="G157" s="30" t="s">
        <v>146</v>
      </c>
      <c r="H157" s="164">
        <f t="shared" si="113"/>
        <v>0</v>
      </c>
      <c r="I157" s="192"/>
      <c r="J157" s="192"/>
      <c r="K157" s="192"/>
      <c r="L157" s="190"/>
      <c r="M157" s="191"/>
      <c r="N157" s="191"/>
      <c r="O157" s="191"/>
      <c r="P157" s="192"/>
      <c r="Q157" s="190"/>
    </row>
    <row r="158" spans="1:17" x14ac:dyDescent="0.25">
      <c r="A158" s="40" t="s">
        <v>91</v>
      </c>
      <c r="B158" s="27">
        <v>2022</v>
      </c>
      <c r="C158" s="27" t="s">
        <v>166</v>
      </c>
      <c r="D158" s="27" t="s">
        <v>152</v>
      </c>
      <c r="E158" s="29" t="s">
        <v>100</v>
      </c>
      <c r="F158" s="27" t="s">
        <v>92</v>
      </c>
      <c r="G158" s="30" t="s">
        <v>146</v>
      </c>
      <c r="H158" s="164">
        <f t="shared" si="113"/>
        <v>0</v>
      </c>
      <c r="I158" s="192"/>
      <c r="J158" s="192"/>
      <c r="K158" s="192"/>
      <c r="L158" s="190"/>
      <c r="M158" s="191"/>
      <c r="N158" s="191"/>
      <c r="O158" s="191"/>
      <c r="P158" s="192"/>
      <c r="Q158" s="190"/>
    </row>
    <row r="159" spans="1:17" x14ac:dyDescent="0.25">
      <c r="A159" s="40" t="s">
        <v>91</v>
      </c>
      <c r="B159" s="27">
        <v>2022</v>
      </c>
      <c r="C159" s="27" t="s">
        <v>166</v>
      </c>
      <c r="D159" s="27" t="s">
        <v>153</v>
      </c>
      <c r="E159" s="29" t="s">
        <v>100</v>
      </c>
      <c r="F159" s="27" t="s">
        <v>92</v>
      </c>
      <c r="G159" s="30" t="s">
        <v>146</v>
      </c>
      <c r="H159" s="164">
        <f t="shared" si="113"/>
        <v>0</v>
      </c>
      <c r="I159" s="192"/>
      <c r="J159" s="192"/>
      <c r="K159" s="192"/>
      <c r="L159" s="190"/>
      <c r="M159" s="191"/>
      <c r="N159" s="191"/>
      <c r="O159" s="191"/>
      <c r="P159" s="192"/>
      <c r="Q159" s="190"/>
    </row>
    <row r="160" spans="1:17" x14ac:dyDescent="0.25">
      <c r="A160" s="40" t="s">
        <v>91</v>
      </c>
      <c r="B160" s="27">
        <v>2022</v>
      </c>
      <c r="C160" s="27" t="s">
        <v>166</v>
      </c>
      <c r="D160" s="27" t="s">
        <v>154</v>
      </c>
      <c r="E160" s="29" t="s">
        <v>100</v>
      </c>
      <c r="F160" s="27" t="s">
        <v>92</v>
      </c>
      <c r="G160" s="30" t="s">
        <v>146</v>
      </c>
      <c r="H160" s="164">
        <f t="shared" si="113"/>
        <v>0</v>
      </c>
      <c r="I160" s="192"/>
      <c r="J160" s="192"/>
      <c r="K160" s="192"/>
      <c r="L160" s="190"/>
      <c r="M160" s="191"/>
      <c r="N160" s="191"/>
      <c r="O160" s="191"/>
      <c r="P160" s="192"/>
      <c r="Q160" s="190"/>
    </row>
    <row r="161" spans="1:17" x14ac:dyDescent="0.25">
      <c r="A161" s="40" t="s">
        <v>91</v>
      </c>
      <c r="B161" s="27">
        <v>2022</v>
      </c>
      <c r="C161" s="27" t="s">
        <v>166</v>
      </c>
      <c r="D161" s="27" t="s">
        <v>155</v>
      </c>
      <c r="E161" s="29" t="s">
        <v>100</v>
      </c>
      <c r="F161" s="27" t="s">
        <v>92</v>
      </c>
      <c r="G161" s="30" t="s">
        <v>146</v>
      </c>
      <c r="H161" s="164">
        <f t="shared" si="113"/>
        <v>0</v>
      </c>
      <c r="I161" s="192"/>
      <c r="J161" s="192"/>
      <c r="K161" s="192"/>
      <c r="L161" s="190"/>
      <c r="M161" s="191"/>
      <c r="N161" s="191"/>
      <c r="O161" s="191"/>
      <c r="P161" s="192"/>
      <c r="Q161" s="190"/>
    </row>
    <row r="162" spans="1:17" x14ac:dyDescent="0.25">
      <c r="A162" s="40" t="s">
        <v>91</v>
      </c>
      <c r="B162" s="27">
        <v>2022</v>
      </c>
      <c r="C162" s="27" t="s">
        <v>166</v>
      </c>
      <c r="D162" s="27" t="s">
        <v>156</v>
      </c>
      <c r="E162" s="29" t="s">
        <v>100</v>
      </c>
      <c r="F162" s="27" t="s">
        <v>92</v>
      </c>
      <c r="G162" s="30" t="s">
        <v>146</v>
      </c>
      <c r="H162" s="164">
        <f t="shared" si="113"/>
        <v>0</v>
      </c>
      <c r="I162" s="192"/>
      <c r="J162" s="192"/>
      <c r="K162" s="192"/>
      <c r="L162" s="190"/>
      <c r="M162" s="191"/>
      <c r="N162" s="191"/>
      <c r="O162" s="191"/>
      <c r="P162" s="192"/>
      <c r="Q162" s="190"/>
    </row>
    <row r="163" spans="1:17" x14ac:dyDescent="0.25">
      <c r="A163" s="40" t="s">
        <v>91</v>
      </c>
      <c r="B163" s="27">
        <v>2022</v>
      </c>
      <c r="C163" s="27" t="s">
        <v>166</v>
      </c>
      <c r="D163" s="27" t="s">
        <v>157</v>
      </c>
      <c r="E163" s="29" t="s">
        <v>100</v>
      </c>
      <c r="F163" s="27" t="s">
        <v>92</v>
      </c>
      <c r="G163" s="30" t="s">
        <v>146</v>
      </c>
      <c r="H163" s="164">
        <f t="shared" si="113"/>
        <v>0</v>
      </c>
      <c r="I163" s="192"/>
      <c r="J163" s="192"/>
      <c r="K163" s="192"/>
      <c r="L163" s="190"/>
      <c r="M163" s="191"/>
      <c r="N163" s="191"/>
      <c r="O163" s="191"/>
      <c r="P163" s="192"/>
      <c r="Q163" s="190"/>
    </row>
    <row r="164" spans="1:17" x14ac:dyDescent="0.25">
      <c r="A164" s="40" t="s">
        <v>91</v>
      </c>
      <c r="B164" s="27">
        <v>2022</v>
      </c>
      <c r="C164" s="27" t="s">
        <v>166</v>
      </c>
      <c r="D164" s="27" t="s">
        <v>158</v>
      </c>
      <c r="E164" s="29" t="s">
        <v>100</v>
      </c>
      <c r="F164" s="27" t="s">
        <v>92</v>
      </c>
      <c r="G164" s="30" t="s">
        <v>146</v>
      </c>
      <c r="H164" s="164">
        <f t="shared" si="113"/>
        <v>0</v>
      </c>
      <c r="I164" s="192"/>
      <c r="J164" s="192"/>
      <c r="K164" s="192"/>
      <c r="L164" s="190"/>
      <c r="M164" s="191"/>
      <c r="N164" s="191"/>
      <c r="O164" s="191"/>
      <c r="P164" s="192"/>
      <c r="Q164" s="190"/>
    </row>
    <row r="165" spans="1:17" x14ac:dyDescent="0.25">
      <c r="A165" s="40" t="s">
        <v>91</v>
      </c>
      <c r="B165" s="27">
        <v>2022</v>
      </c>
      <c r="C165" s="27" t="s">
        <v>166</v>
      </c>
      <c r="D165" s="27" t="s">
        <v>159</v>
      </c>
      <c r="E165" s="29" t="s">
        <v>100</v>
      </c>
      <c r="F165" s="27" t="s">
        <v>92</v>
      </c>
      <c r="G165" s="30" t="s">
        <v>146</v>
      </c>
      <c r="H165" s="164">
        <f t="shared" si="113"/>
        <v>0</v>
      </c>
      <c r="I165" s="192"/>
      <c r="J165" s="192"/>
      <c r="K165" s="192"/>
      <c r="L165" s="190"/>
      <c r="M165" s="191"/>
      <c r="N165" s="191"/>
      <c r="O165" s="191"/>
      <c r="P165" s="192"/>
      <c r="Q165" s="190"/>
    </row>
    <row r="166" spans="1:17" x14ac:dyDescent="0.25">
      <c r="A166" s="40" t="s">
        <v>91</v>
      </c>
      <c r="B166" s="27">
        <v>2022</v>
      </c>
      <c r="C166" s="27" t="s">
        <v>166</v>
      </c>
      <c r="D166" s="27" t="s">
        <v>160</v>
      </c>
      <c r="E166" s="29" t="s">
        <v>100</v>
      </c>
      <c r="F166" s="27" t="s">
        <v>92</v>
      </c>
      <c r="G166" s="30" t="s">
        <v>146</v>
      </c>
      <c r="H166" s="164">
        <f t="shared" si="113"/>
        <v>0</v>
      </c>
      <c r="I166" s="192"/>
      <c r="J166" s="192"/>
      <c r="K166" s="192"/>
      <c r="L166" s="190"/>
      <c r="M166" s="191"/>
      <c r="N166" s="191"/>
      <c r="O166" s="191"/>
      <c r="P166" s="192"/>
      <c r="Q166" s="190"/>
    </row>
    <row r="167" spans="1:17" x14ac:dyDescent="0.25">
      <c r="A167" s="40" t="s">
        <v>91</v>
      </c>
      <c r="B167" s="27">
        <v>2022</v>
      </c>
      <c r="C167" s="27" t="s">
        <v>166</v>
      </c>
      <c r="D167" s="27" t="s">
        <v>161</v>
      </c>
      <c r="E167" s="29" t="s">
        <v>100</v>
      </c>
      <c r="F167" s="27" t="s">
        <v>92</v>
      </c>
      <c r="G167" s="30" t="s">
        <v>146</v>
      </c>
      <c r="H167" s="164">
        <f t="shared" si="113"/>
        <v>0</v>
      </c>
      <c r="I167" s="192"/>
      <c r="J167" s="192"/>
      <c r="K167" s="192"/>
      <c r="L167" s="190"/>
      <c r="M167" s="191"/>
      <c r="N167" s="191"/>
      <c r="O167" s="191"/>
      <c r="P167" s="192"/>
      <c r="Q167" s="190"/>
    </row>
    <row r="168" spans="1:17" x14ac:dyDescent="0.25">
      <c r="A168" s="40" t="s">
        <v>91</v>
      </c>
      <c r="B168" s="27">
        <v>2022</v>
      </c>
      <c r="C168" s="27" t="s">
        <v>166</v>
      </c>
      <c r="D168" s="27" t="s">
        <v>162</v>
      </c>
      <c r="E168" s="29" t="s">
        <v>100</v>
      </c>
      <c r="F168" s="27" t="s">
        <v>92</v>
      </c>
      <c r="G168" s="30" t="s">
        <v>146</v>
      </c>
      <c r="H168" s="164">
        <f t="shared" si="113"/>
        <v>0</v>
      </c>
      <c r="I168" s="192"/>
      <c r="J168" s="192"/>
      <c r="K168" s="192"/>
      <c r="L168" s="190"/>
      <c r="M168" s="191"/>
      <c r="N168" s="191"/>
      <c r="O168" s="191"/>
      <c r="P168" s="192"/>
      <c r="Q168" s="190"/>
    </row>
    <row r="169" spans="1:17" x14ac:dyDescent="0.25">
      <c r="A169" s="40" t="s">
        <v>91</v>
      </c>
      <c r="B169" s="27">
        <v>2022</v>
      </c>
      <c r="C169" s="27" t="s">
        <v>166</v>
      </c>
      <c r="D169" s="27" t="s">
        <v>163</v>
      </c>
      <c r="E169" s="29" t="s">
        <v>100</v>
      </c>
      <c r="F169" s="27" t="s">
        <v>92</v>
      </c>
      <c r="G169" s="30" t="s">
        <v>146</v>
      </c>
      <c r="H169" s="164">
        <f t="shared" si="113"/>
        <v>0</v>
      </c>
      <c r="I169" s="192"/>
      <c r="J169" s="192"/>
      <c r="K169" s="192"/>
      <c r="L169" s="190"/>
      <c r="M169" s="191"/>
      <c r="N169" s="191"/>
      <c r="O169" s="191"/>
      <c r="P169" s="192"/>
      <c r="Q169" s="190"/>
    </row>
    <row r="170" spans="1:17" x14ac:dyDescent="0.25">
      <c r="A170" s="40" t="s">
        <v>91</v>
      </c>
      <c r="B170" s="27">
        <v>2022</v>
      </c>
      <c r="C170" s="27" t="s">
        <v>166</v>
      </c>
      <c r="D170" s="27" t="s">
        <v>164</v>
      </c>
      <c r="E170" s="29" t="s">
        <v>100</v>
      </c>
      <c r="F170" s="27" t="s">
        <v>92</v>
      </c>
      <c r="G170" s="30" t="s">
        <v>146</v>
      </c>
      <c r="H170" s="164">
        <f t="shared" si="113"/>
        <v>0</v>
      </c>
      <c r="I170" s="192"/>
      <c r="J170" s="192"/>
      <c r="K170" s="192"/>
      <c r="L170" s="190"/>
      <c r="M170" s="191"/>
      <c r="N170" s="191"/>
      <c r="O170" s="191"/>
      <c r="P170" s="192"/>
      <c r="Q170" s="190"/>
    </row>
    <row r="171" spans="1:17" x14ac:dyDescent="0.25">
      <c r="A171" s="40" t="s">
        <v>91</v>
      </c>
      <c r="B171" s="27">
        <v>2022</v>
      </c>
      <c r="C171" s="27" t="s">
        <v>166</v>
      </c>
      <c r="D171" s="27" t="s">
        <v>165</v>
      </c>
      <c r="E171" s="29" t="s">
        <v>100</v>
      </c>
      <c r="F171" s="27" t="s">
        <v>92</v>
      </c>
      <c r="G171" s="30" t="s">
        <v>146</v>
      </c>
      <c r="H171" s="164">
        <f t="shared" si="113"/>
        <v>0</v>
      </c>
      <c r="I171" s="192"/>
      <c r="J171" s="192"/>
      <c r="K171" s="192"/>
      <c r="L171" s="190"/>
      <c r="M171" s="191"/>
      <c r="N171" s="191"/>
      <c r="O171" s="191"/>
      <c r="P171" s="192"/>
      <c r="Q171" s="190"/>
    </row>
    <row r="172" spans="1:17" x14ac:dyDescent="0.25">
      <c r="A172" s="65" t="s">
        <v>91</v>
      </c>
      <c r="B172" s="66">
        <v>2023</v>
      </c>
      <c r="C172" s="66" t="s">
        <v>151</v>
      </c>
      <c r="D172" s="66" t="s">
        <v>152</v>
      </c>
      <c r="E172" s="98" t="s">
        <v>100</v>
      </c>
      <c r="F172" s="66" t="s">
        <v>92</v>
      </c>
      <c r="G172" s="99" t="s">
        <v>146</v>
      </c>
      <c r="H172" s="161">
        <f t="shared" si="113"/>
        <v>0</v>
      </c>
      <c r="I172" s="189"/>
      <c r="J172" s="189"/>
      <c r="K172" s="189"/>
      <c r="L172" s="187"/>
      <c r="M172" s="188"/>
      <c r="N172" s="188"/>
      <c r="O172" s="188"/>
      <c r="P172" s="189"/>
      <c r="Q172" s="187"/>
    </row>
    <row r="173" spans="1:17" x14ac:dyDescent="0.25">
      <c r="A173" s="40" t="s">
        <v>91</v>
      </c>
      <c r="B173" s="27">
        <v>2023</v>
      </c>
      <c r="C173" s="27" t="s">
        <v>151</v>
      </c>
      <c r="D173" s="27" t="s">
        <v>153</v>
      </c>
      <c r="E173" s="29" t="s">
        <v>100</v>
      </c>
      <c r="F173" s="27" t="s">
        <v>92</v>
      </c>
      <c r="G173" s="30" t="s">
        <v>146</v>
      </c>
      <c r="H173" s="164">
        <f t="shared" si="113"/>
        <v>0</v>
      </c>
      <c r="I173" s="192"/>
      <c r="J173" s="192"/>
      <c r="K173" s="192"/>
      <c r="L173" s="190"/>
      <c r="M173" s="191"/>
      <c r="N173" s="191"/>
      <c r="O173" s="191"/>
      <c r="P173" s="192"/>
      <c r="Q173" s="190"/>
    </row>
    <row r="174" spans="1:17" x14ac:dyDescent="0.25">
      <c r="A174" s="40" t="s">
        <v>91</v>
      </c>
      <c r="B174" s="27">
        <v>2023</v>
      </c>
      <c r="C174" s="27" t="s">
        <v>151</v>
      </c>
      <c r="D174" s="27" t="s">
        <v>154</v>
      </c>
      <c r="E174" s="29" t="s">
        <v>100</v>
      </c>
      <c r="F174" s="27" t="s">
        <v>92</v>
      </c>
      <c r="G174" s="30" t="s">
        <v>146</v>
      </c>
      <c r="H174" s="164">
        <f t="shared" si="113"/>
        <v>0</v>
      </c>
      <c r="I174" s="192"/>
      <c r="J174" s="192"/>
      <c r="K174" s="192"/>
      <c r="L174" s="190"/>
      <c r="M174" s="191"/>
      <c r="N174" s="191"/>
      <c r="O174" s="191"/>
      <c r="P174" s="192"/>
      <c r="Q174" s="190"/>
    </row>
    <row r="175" spans="1:17" x14ac:dyDescent="0.25">
      <c r="A175" s="40" t="s">
        <v>91</v>
      </c>
      <c r="B175" s="27">
        <v>2023</v>
      </c>
      <c r="C175" s="27" t="s">
        <v>151</v>
      </c>
      <c r="D175" s="27" t="s">
        <v>155</v>
      </c>
      <c r="E175" s="29" t="s">
        <v>100</v>
      </c>
      <c r="F175" s="27" t="s">
        <v>92</v>
      </c>
      <c r="G175" s="30" t="s">
        <v>146</v>
      </c>
      <c r="H175" s="164">
        <f t="shared" si="113"/>
        <v>0</v>
      </c>
      <c r="I175" s="192"/>
      <c r="J175" s="192"/>
      <c r="K175" s="192"/>
      <c r="L175" s="190"/>
      <c r="M175" s="191"/>
      <c r="N175" s="191"/>
      <c r="O175" s="191"/>
      <c r="P175" s="192"/>
      <c r="Q175" s="190"/>
    </row>
    <row r="176" spans="1:17" x14ac:dyDescent="0.25">
      <c r="A176" s="40" t="s">
        <v>91</v>
      </c>
      <c r="B176" s="27">
        <v>2023</v>
      </c>
      <c r="C176" s="27" t="s">
        <v>151</v>
      </c>
      <c r="D176" s="27" t="s">
        <v>156</v>
      </c>
      <c r="E176" s="29" t="s">
        <v>100</v>
      </c>
      <c r="F176" s="27" t="s">
        <v>92</v>
      </c>
      <c r="G176" s="30" t="s">
        <v>146</v>
      </c>
      <c r="H176" s="164">
        <f t="shared" si="113"/>
        <v>0</v>
      </c>
      <c r="I176" s="192"/>
      <c r="J176" s="192"/>
      <c r="K176" s="192"/>
      <c r="L176" s="190"/>
      <c r="M176" s="191"/>
      <c r="N176" s="191"/>
      <c r="O176" s="191"/>
      <c r="P176" s="192"/>
      <c r="Q176" s="190"/>
    </row>
    <row r="177" spans="1:17" x14ac:dyDescent="0.25">
      <c r="A177" s="40" t="s">
        <v>91</v>
      </c>
      <c r="B177" s="27">
        <v>2023</v>
      </c>
      <c r="C177" s="27" t="s">
        <v>151</v>
      </c>
      <c r="D177" s="27" t="s">
        <v>157</v>
      </c>
      <c r="E177" s="29" t="s">
        <v>100</v>
      </c>
      <c r="F177" s="27" t="s">
        <v>92</v>
      </c>
      <c r="G177" s="30" t="s">
        <v>146</v>
      </c>
      <c r="H177" s="164">
        <f t="shared" si="113"/>
        <v>0</v>
      </c>
      <c r="I177" s="192"/>
      <c r="J177" s="192"/>
      <c r="K177" s="192"/>
      <c r="L177" s="190"/>
      <c r="M177" s="191"/>
      <c r="N177" s="191"/>
      <c r="O177" s="191"/>
      <c r="P177" s="192"/>
      <c r="Q177" s="190"/>
    </row>
    <row r="178" spans="1:17" x14ac:dyDescent="0.25">
      <c r="A178" s="40" t="s">
        <v>91</v>
      </c>
      <c r="B178" s="27">
        <v>2023</v>
      </c>
      <c r="C178" s="27" t="s">
        <v>151</v>
      </c>
      <c r="D178" s="27" t="s">
        <v>158</v>
      </c>
      <c r="E178" s="29" t="s">
        <v>100</v>
      </c>
      <c r="F178" s="27" t="s">
        <v>92</v>
      </c>
      <c r="G178" s="30" t="s">
        <v>146</v>
      </c>
      <c r="H178" s="164">
        <f t="shared" si="113"/>
        <v>0</v>
      </c>
      <c r="I178" s="192"/>
      <c r="J178" s="192"/>
      <c r="K178" s="192"/>
      <c r="L178" s="190"/>
      <c r="M178" s="191"/>
      <c r="N178" s="191"/>
      <c r="O178" s="191"/>
      <c r="P178" s="192"/>
      <c r="Q178" s="190"/>
    </row>
    <row r="179" spans="1:17" x14ac:dyDescent="0.25">
      <c r="A179" s="40" t="s">
        <v>91</v>
      </c>
      <c r="B179" s="27">
        <v>2023</v>
      </c>
      <c r="C179" s="27" t="s">
        <v>151</v>
      </c>
      <c r="D179" s="27" t="s">
        <v>159</v>
      </c>
      <c r="E179" s="29" t="s">
        <v>100</v>
      </c>
      <c r="F179" s="27" t="s">
        <v>92</v>
      </c>
      <c r="G179" s="30" t="s">
        <v>146</v>
      </c>
      <c r="H179" s="164">
        <f t="shared" si="113"/>
        <v>0</v>
      </c>
      <c r="I179" s="192"/>
      <c r="J179" s="192"/>
      <c r="K179" s="192"/>
      <c r="L179" s="190"/>
      <c r="M179" s="191"/>
      <c r="N179" s="191"/>
      <c r="O179" s="191"/>
      <c r="P179" s="192"/>
      <c r="Q179" s="190"/>
    </row>
    <row r="180" spans="1:17" x14ac:dyDescent="0.25">
      <c r="A180" s="40" t="s">
        <v>91</v>
      </c>
      <c r="B180" s="27">
        <v>2023</v>
      </c>
      <c r="C180" s="27" t="s">
        <v>151</v>
      </c>
      <c r="D180" s="27" t="s">
        <v>160</v>
      </c>
      <c r="E180" s="29" t="s">
        <v>100</v>
      </c>
      <c r="F180" s="27" t="s">
        <v>92</v>
      </c>
      <c r="G180" s="30" t="s">
        <v>146</v>
      </c>
      <c r="H180" s="164">
        <f t="shared" ref="H180:H243" si="114">SUM(I180:Q180)</f>
        <v>0</v>
      </c>
      <c r="I180" s="192"/>
      <c r="J180" s="192"/>
      <c r="K180" s="192"/>
      <c r="L180" s="190"/>
      <c r="M180" s="191"/>
      <c r="N180" s="191"/>
      <c r="O180" s="191"/>
      <c r="P180" s="192"/>
      <c r="Q180" s="190"/>
    </row>
    <row r="181" spans="1:17" x14ac:dyDescent="0.25">
      <c r="A181" s="40" t="s">
        <v>91</v>
      </c>
      <c r="B181" s="27">
        <v>2023</v>
      </c>
      <c r="C181" s="27" t="s">
        <v>151</v>
      </c>
      <c r="D181" s="27" t="s">
        <v>161</v>
      </c>
      <c r="E181" s="29" t="s">
        <v>100</v>
      </c>
      <c r="F181" s="27" t="s">
        <v>92</v>
      </c>
      <c r="G181" s="30" t="s">
        <v>146</v>
      </c>
      <c r="H181" s="164">
        <f t="shared" si="114"/>
        <v>0</v>
      </c>
      <c r="I181" s="192"/>
      <c r="J181" s="192"/>
      <c r="K181" s="192"/>
      <c r="L181" s="190"/>
      <c r="M181" s="191"/>
      <c r="N181" s="191"/>
      <c r="O181" s="191"/>
      <c r="P181" s="192"/>
      <c r="Q181" s="190"/>
    </row>
    <row r="182" spans="1:17" x14ac:dyDescent="0.25">
      <c r="A182" s="40" t="s">
        <v>91</v>
      </c>
      <c r="B182" s="27">
        <v>2023</v>
      </c>
      <c r="C182" s="27" t="s">
        <v>151</v>
      </c>
      <c r="D182" s="27" t="s">
        <v>162</v>
      </c>
      <c r="E182" s="29" t="s">
        <v>100</v>
      </c>
      <c r="F182" s="27" t="s">
        <v>92</v>
      </c>
      <c r="G182" s="30" t="s">
        <v>146</v>
      </c>
      <c r="H182" s="164">
        <f t="shared" si="114"/>
        <v>0</v>
      </c>
      <c r="I182" s="192"/>
      <c r="J182" s="192"/>
      <c r="K182" s="192"/>
      <c r="L182" s="190"/>
      <c r="M182" s="191"/>
      <c r="N182" s="191"/>
      <c r="O182" s="191"/>
      <c r="P182" s="192"/>
      <c r="Q182" s="190"/>
    </row>
    <row r="183" spans="1:17" x14ac:dyDescent="0.25">
      <c r="A183" s="40" t="s">
        <v>91</v>
      </c>
      <c r="B183" s="27">
        <v>2023</v>
      </c>
      <c r="C183" s="27" t="s">
        <v>151</v>
      </c>
      <c r="D183" s="27" t="s">
        <v>163</v>
      </c>
      <c r="E183" s="29" t="s">
        <v>100</v>
      </c>
      <c r="F183" s="27" t="s">
        <v>92</v>
      </c>
      <c r="G183" s="30" t="s">
        <v>146</v>
      </c>
      <c r="H183" s="164">
        <f t="shared" si="114"/>
        <v>0</v>
      </c>
      <c r="I183" s="192"/>
      <c r="J183" s="192"/>
      <c r="K183" s="192"/>
      <c r="L183" s="190"/>
      <c r="M183" s="191"/>
      <c r="N183" s="191"/>
      <c r="O183" s="191"/>
      <c r="P183" s="192"/>
      <c r="Q183" s="190"/>
    </row>
    <row r="184" spans="1:17" x14ac:dyDescent="0.25">
      <c r="A184" s="40" t="s">
        <v>91</v>
      </c>
      <c r="B184" s="27">
        <v>2023</v>
      </c>
      <c r="C184" s="27" t="s">
        <v>151</v>
      </c>
      <c r="D184" s="27" t="s">
        <v>164</v>
      </c>
      <c r="E184" s="29" t="s">
        <v>100</v>
      </c>
      <c r="F184" s="27" t="s">
        <v>92</v>
      </c>
      <c r="G184" s="30" t="s">
        <v>146</v>
      </c>
      <c r="H184" s="164">
        <f t="shared" si="114"/>
        <v>0</v>
      </c>
      <c r="I184" s="192"/>
      <c r="J184" s="192"/>
      <c r="K184" s="192"/>
      <c r="L184" s="190"/>
      <c r="M184" s="191"/>
      <c r="N184" s="191"/>
      <c r="O184" s="191"/>
      <c r="P184" s="192"/>
      <c r="Q184" s="190"/>
    </row>
    <row r="185" spans="1:17" x14ac:dyDescent="0.25">
      <c r="A185" s="40" t="s">
        <v>91</v>
      </c>
      <c r="B185" s="27">
        <v>2023</v>
      </c>
      <c r="C185" s="27" t="s">
        <v>151</v>
      </c>
      <c r="D185" s="27" t="s">
        <v>165</v>
      </c>
      <c r="E185" s="29" t="s">
        <v>100</v>
      </c>
      <c r="F185" s="27" t="s">
        <v>92</v>
      </c>
      <c r="G185" s="30" t="s">
        <v>146</v>
      </c>
      <c r="H185" s="164">
        <f t="shared" si="114"/>
        <v>0</v>
      </c>
      <c r="I185" s="192"/>
      <c r="J185" s="192"/>
      <c r="K185" s="192"/>
      <c r="L185" s="190"/>
      <c r="M185" s="191"/>
      <c r="N185" s="191"/>
      <c r="O185" s="191"/>
      <c r="P185" s="192"/>
      <c r="Q185" s="190"/>
    </row>
    <row r="186" spans="1:17" x14ac:dyDescent="0.25">
      <c r="A186" s="40" t="s">
        <v>91</v>
      </c>
      <c r="B186" s="27">
        <v>2023</v>
      </c>
      <c r="C186" s="27" t="s">
        <v>166</v>
      </c>
      <c r="D186" s="27" t="s">
        <v>152</v>
      </c>
      <c r="E186" s="29" t="s">
        <v>100</v>
      </c>
      <c r="F186" s="27" t="s">
        <v>92</v>
      </c>
      <c r="G186" s="30" t="s">
        <v>146</v>
      </c>
      <c r="H186" s="164">
        <f t="shared" si="114"/>
        <v>0</v>
      </c>
      <c r="I186" s="192"/>
      <c r="J186" s="192"/>
      <c r="K186" s="192"/>
      <c r="L186" s="190"/>
      <c r="M186" s="191"/>
      <c r="N186" s="191"/>
      <c r="O186" s="191"/>
      <c r="P186" s="192"/>
      <c r="Q186" s="190"/>
    </row>
    <row r="187" spans="1:17" x14ac:dyDescent="0.25">
      <c r="A187" s="40" t="s">
        <v>91</v>
      </c>
      <c r="B187" s="27">
        <v>2023</v>
      </c>
      <c r="C187" s="27" t="s">
        <v>166</v>
      </c>
      <c r="D187" s="27" t="s">
        <v>153</v>
      </c>
      <c r="E187" s="29" t="s">
        <v>100</v>
      </c>
      <c r="F187" s="27" t="s">
        <v>92</v>
      </c>
      <c r="G187" s="30" t="s">
        <v>146</v>
      </c>
      <c r="H187" s="164">
        <f t="shared" si="114"/>
        <v>0</v>
      </c>
      <c r="I187" s="192"/>
      <c r="J187" s="192"/>
      <c r="K187" s="192"/>
      <c r="L187" s="190"/>
      <c r="M187" s="191"/>
      <c r="N187" s="191"/>
      <c r="O187" s="191"/>
      <c r="P187" s="192"/>
      <c r="Q187" s="190"/>
    </row>
    <row r="188" spans="1:17" x14ac:dyDescent="0.25">
      <c r="A188" s="40" t="s">
        <v>91</v>
      </c>
      <c r="B188" s="27">
        <v>2023</v>
      </c>
      <c r="C188" s="27" t="s">
        <v>166</v>
      </c>
      <c r="D188" s="27" t="s">
        <v>154</v>
      </c>
      <c r="E188" s="29" t="s">
        <v>100</v>
      </c>
      <c r="F188" s="27" t="s">
        <v>92</v>
      </c>
      <c r="G188" s="30" t="s">
        <v>146</v>
      </c>
      <c r="H188" s="164">
        <f t="shared" si="114"/>
        <v>0</v>
      </c>
      <c r="I188" s="192"/>
      <c r="J188" s="192"/>
      <c r="K188" s="192"/>
      <c r="L188" s="190"/>
      <c r="M188" s="191"/>
      <c r="N188" s="191"/>
      <c r="O188" s="191"/>
      <c r="P188" s="192"/>
      <c r="Q188" s="190"/>
    </row>
    <row r="189" spans="1:17" x14ac:dyDescent="0.25">
      <c r="A189" s="40" t="s">
        <v>91</v>
      </c>
      <c r="B189" s="27">
        <v>2023</v>
      </c>
      <c r="C189" s="27" t="s">
        <v>166</v>
      </c>
      <c r="D189" s="27" t="s">
        <v>155</v>
      </c>
      <c r="E189" s="29" t="s">
        <v>100</v>
      </c>
      <c r="F189" s="27" t="s">
        <v>92</v>
      </c>
      <c r="G189" s="30" t="s">
        <v>146</v>
      </c>
      <c r="H189" s="164">
        <f t="shared" si="114"/>
        <v>0</v>
      </c>
      <c r="I189" s="192"/>
      <c r="J189" s="192"/>
      <c r="K189" s="192"/>
      <c r="L189" s="190"/>
      <c r="M189" s="191"/>
      <c r="N189" s="191"/>
      <c r="O189" s="191"/>
      <c r="P189" s="192"/>
      <c r="Q189" s="190"/>
    </row>
    <row r="190" spans="1:17" x14ac:dyDescent="0.25">
      <c r="A190" s="40" t="s">
        <v>91</v>
      </c>
      <c r="B190" s="27">
        <v>2023</v>
      </c>
      <c r="C190" s="27" t="s">
        <v>166</v>
      </c>
      <c r="D190" s="27" t="s">
        <v>156</v>
      </c>
      <c r="E190" s="29" t="s">
        <v>100</v>
      </c>
      <c r="F190" s="27" t="s">
        <v>92</v>
      </c>
      <c r="G190" s="30" t="s">
        <v>146</v>
      </c>
      <c r="H190" s="164">
        <f t="shared" si="114"/>
        <v>0</v>
      </c>
      <c r="I190" s="192"/>
      <c r="J190" s="192"/>
      <c r="K190" s="192"/>
      <c r="L190" s="190"/>
      <c r="M190" s="191"/>
      <c r="N190" s="191"/>
      <c r="O190" s="191"/>
      <c r="P190" s="192"/>
      <c r="Q190" s="190"/>
    </row>
    <row r="191" spans="1:17" x14ac:dyDescent="0.25">
      <c r="A191" s="40" t="s">
        <v>91</v>
      </c>
      <c r="B191" s="27">
        <v>2023</v>
      </c>
      <c r="C191" s="27" t="s">
        <v>166</v>
      </c>
      <c r="D191" s="27" t="s">
        <v>157</v>
      </c>
      <c r="E191" s="29" t="s">
        <v>100</v>
      </c>
      <c r="F191" s="27" t="s">
        <v>92</v>
      </c>
      <c r="G191" s="30" t="s">
        <v>146</v>
      </c>
      <c r="H191" s="164">
        <f t="shared" si="114"/>
        <v>0</v>
      </c>
      <c r="I191" s="192"/>
      <c r="J191" s="192"/>
      <c r="K191" s="192"/>
      <c r="L191" s="190"/>
      <c r="M191" s="191"/>
      <c r="N191" s="191"/>
      <c r="O191" s="191"/>
      <c r="P191" s="192"/>
      <c r="Q191" s="190"/>
    </row>
    <row r="192" spans="1:17" x14ac:dyDescent="0.25">
      <c r="A192" s="40" t="s">
        <v>91</v>
      </c>
      <c r="B192" s="27">
        <v>2023</v>
      </c>
      <c r="C192" s="27" t="s">
        <v>166</v>
      </c>
      <c r="D192" s="27" t="s">
        <v>158</v>
      </c>
      <c r="E192" s="29" t="s">
        <v>100</v>
      </c>
      <c r="F192" s="27" t="s">
        <v>92</v>
      </c>
      <c r="G192" s="30" t="s">
        <v>146</v>
      </c>
      <c r="H192" s="164">
        <f t="shared" si="114"/>
        <v>0</v>
      </c>
      <c r="I192" s="192"/>
      <c r="J192" s="192"/>
      <c r="K192" s="192"/>
      <c r="L192" s="190"/>
      <c r="M192" s="191"/>
      <c r="N192" s="191"/>
      <c r="O192" s="191"/>
      <c r="P192" s="192"/>
      <c r="Q192" s="190"/>
    </row>
    <row r="193" spans="1:17" x14ac:dyDescent="0.25">
      <c r="A193" s="40" t="s">
        <v>91</v>
      </c>
      <c r="B193" s="27">
        <v>2023</v>
      </c>
      <c r="C193" s="27" t="s">
        <v>166</v>
      </c>
      <c r="D193" s="27" t="s">
        <v>159</v>
      </c>
      <c r="E193" s="29" t="s">
        <v>100</v>
      </c>
      <c r="F193" s="27" t="s">
        <v>92</v>
      </c>
      <c r="G193" s="30" t="s">
        <v>146</v>
      </c>
      <c r="H193" s="164">
        <f t="shared" si="114"/>
        <v>0</v>
      </c>
      <c r="I193" s="192"/>
      <c r="J193" s="192"/>
      <c r="K193" s="192"/>
      <c r="L193" s="190"/>
      <c r="M193" s="191"/>
      <c r="N193" s="191"/>
      <c r="O193" s="191"/>
      <c r="P193" s="192"/>
      <c r="Q193" s="190"/>
    </row>
    <row r="194" spans="1:17" x14ac:dyDescent="0.25">
      <c r="A194" s="40" t="s">
        <v>91</v>
      </c>
      <c r="B194" s="27">
        <v>2023</v>
      </c>
      <c r="C194" s="27" t="s">
        <v>166</v>
      </c>
      <c r="D194" s="27" t="s">
        <v>160</v>
      </c>
      <c r="E194" s="29" t="s">
        <v>100</v>
      </c>
      <c r="F194" s="27" t="s">
        <v>92</v>
      </c>
      <c r="G194" s="30" t="s">
        <v>146</v>
      </c>
      <c r="H194" s="164">
        <f t="shared" si="114"/>
        <v>0</v>
      </c>
      <c r="I194" s="192"/>
      <c r="J194" s="192"/>
      <c r="K194" s="192"/>
      <c r="L194" s="190"/>
      <c r="M194" s="191"/>
      <c r="N194" s="191"/>
      <c r="O194" s="191"/>
      <c r="P194" s="192"/>
      <c r="Q194" s="190"/>
    </row>
    <row r="195" spans="1:17" x14ac:dyDescent="0.25">
      <c r="A195" s="40" t="s">
        <v>91</v>
      </c>
      <c r="B195" s="27">
        <v>2023</v>
      </c>
      <c r="C195" s="27" t="s">
        <v>166</v>
      </c>
      <c r="D195" s="27" t="s">
        <v>161</v>
      </c>
      <c r="E195" s="29" t="s">
        <v>100</v>
      </c>
      <c r="F195" s="27" t="s">
        <v>92</v>
      </c>
      <c r="G195" s="30" t="s">
        <v>146</v>
      </c>
      <c r="H195" s="164">
        <f t="shared" si="114"/>
        <v>0</v>
      </c>
      <c r="I195" s="192"/>
      <c r="J195" s="192"/>
      <c r="K195" s="192"/>
      <c r="L195" s="190"/>
      <c r="M195" s="191"/>
      <c r="N195" s="191"/>
      <c r="O195" s="191"/>
      <c r="P195" s="192"/>
      <c r="Q195" s="190"/>
    </row>
    <row r="196" spans="1:17" x14ac:dyDescent="0.25">
      <c r="A196" s="40" t="s">
        <v>91</v>
      </c>
      <c r="B196" s="27">
        <v>2023</v>
      </c>
      <c r="C196" s="27" t="s">
        <v>166</v>
      </c>
      <c r="D196" s="27" t="s">
        <v>162</v>
      </c>
      <c r="E196" s="29" t="s">
        <v>100</v>
      </c>
      <c r="F196" s="27" t="s">
        <v>92</v>
      </c>
      <c r="G196" s="30" t="s">
        <v>146</v>
      </c>
      <c r="H196" s="164">
        <f t="shared" si="114"/>
        <v>0</v>
      </c>
      <c r="I196" s="192"/>
      <c r="J196" s="192"/>
      <c r="K196" s="192"/>
      <c r="L196" s="190"/>
      <c r="M196" s="191"/>
      <c r="N196" s="191"/>
      <c r="O196" s="191"/>
      <c r="P196" s="192"/>
      <c r="Q196" s="190"/>
    </row>
    <row r="197" spans="1:17" x14ac:dyDescent="0.25">
      <c r="A197" s="40" t="s">
        <v>91</v>
      </c>
      <c r="B197" s="27">
        <v>2023</v>
      </c>
      <c r="C197" s="27" t="s">
        <v>166</v>
      </c>
      <c r="D197" s="27" t="s">
        <v>163</v>
      </c>
      <c r="E197" s="29" t="s">
        <v>100</v>
      </c>
      <c r="F197" s="27" t="s">
        <v>92</v>
      </c>
      <c r="G197" s="30" t="s">
        <v>146</v>
      </c>
      <c r="H197" s="164">
        <f t="shared" si="114"/>
        <v>0</v>
      </c>
      <c r="I197" s="192"/>
      <c r="J197" s="192"/>
      <c r="K197" s="192"/>
      <c r="L197" s="190"/>
      <c r="M197" s="191"/>
      <c r="N197" s="191"/>
      <c r="O197" s="191"/>
      <c r="P197" s="192"/>
      <c r="Q197" s="190"/>
    </row>
    <row r="198" spans="1:17" x14ac:dyDescent="0.25">
      <c r="A198" s="40" t="s">
        <v>91</v>
      </c>
      <c r="B198" s="27">
        <v>2023</v>
      </c>
      <c r="C198" s="27" t="s">
        <v>166</v>
      </c>
      <c r="D198" s="27" t="s">
        <v>164</v>
      </c>
      <c r="E198" s="29" t="s">
        <v>100</v>
      </c>
      <c r="F198" s="27" t="s">
        <v>92</v>
      </c>
      <c r="G198" s="30" t="s">
        <v>146</v>
      </c>
      <c r="H198" s="164">
        <f t="shared" si="114"/>
        <v>0</v>
      </c>
      <c r="I198" s="192"/>
      <c r="J198" s="192"/>
      <c r="K198" s="192"/>
      <c r="L198" s="190"/>
      <c r="M198" s="191"/>
      <c r="N198" s="191"/>
      <c r="O198" s="191"/>
      <c r="P198" s="192"/>
      <c r="Q198" s="190"/>
    </row>
    <row r="199" spans="1:17" x14ac:dyDescent="0.25">
      <c r="A199" s="40" t="s">
        <v>91</v>
      </c>
      <c r="B199" s="27">
        <v>2023</v>
      </c>
      <c r="C199" s="27" t="s">
        <v>166</v>
      </c>
      <c r="D199" s="27" t="s">
        <v>165</v>
      </c>
      <c r="E199" s="29" t="s">
        <v>100</v>
      </c>
      <c r="F199" s="27" t="s">
        <v>92</v>
      </c>
      <c r="G199" s="30" t="s">
        <v>146</v>
      </c>
      <c r="H199" s="164">
        <f t="shared" si="114"/>
        <v>0</v>
      </c>
      <c r="I199" s="192"/>
      <c r="J199" s="192"/>
      <c r="K199" s="192"/>
      <c r="L199" s="190"/>
      <c r="M199" s="191"/>
      <c r="N199" s="191"/>
      <c r="O199" s="191"/>
      <c r="P199" s="192"/>
      <c r="Q199" s="190"/>
    </row>
    <row r="200" spans="1:17" x14ac:dyDescent="0.25">
      <c r="A200" s="65" t="s">
        <v>91</v>
      </c>
      <c r="B200" s="66">
        <v>2021</v>
      </c>
      <c r="C200" s="66" t="s">
        <v>151</v>
      </c>
      <c r="D200" s="66" t="s">
        <v>152</v>
      </c>
      <c r="E200" s="98" t="s">
        <v>101</v>
      </c>
      <c r="F200" s="66" t="s">
        <v>92</v>
      </c>
      <c r="G200" s="99" t="s">
        <v>146</v>
      </c>
      <c r="H200" s="161">
        <f t="shared" si="114"/>
        <v>0</v>
      </c>
      <c r="I200" s="189"/>
      <c r="J200" s="189"/>
      <c r="K200" s="189"/>
      <c r="L200" s="187"/>
      <c r="M200" s="188"/>
      <c r="N200" s="188"/>
      <c r="O200" s="188"/>
      <c r="P200" s="189"/>
      <c r="Q200" s="187"/>
    </row>
    <row r="201" spans="1:17" x14ac:dyDescent="0.25">
      <c r="A201" s="40" t="s">
        <v>91</v>
      </c>
      <c r="B201" s="27">
        <v>2021</v>
      </c>
      <c r="C201" s="27" t="s">
        <v>151</v>
      </c>
      <c r="D201" s="27" t="s">
        <v>153</v>
      </c>
      <c r="E201" s="29" t="s">
        <v>101</v>
      </c>
      <c r="F201" s="27" t="s">
        <v>92</v>
      </c>
      <c r="G201" s="30" t="s">
        <v>146</v>
      </c>
      <c r="H201" s="164">
        <f t="shared" si="114"/>
        <v>0</v>
      </c>
      <c r="I201" s="192"/>
      <c r="J201" s="192"/>
      <c r="K201" s="192"/>
      <c r="L201" s="190"/>
      <c r="M201" s="191"/>
      <c r="N201" s="191"/>
      <c r="O201" s="191"/>
      <c r="P201" s="192"/>
      <c r="Q201" s="190"/>
    </row>
    <row r="202" spans="1:17" x14ac:dyDescent="0.25">
      <c r="A202" s="40" t="s">
        <v>91</v>
      </c>
      <c r="B202" s="27">
        <v>2021</v>
      </c>
      <c r="C202" s="27" t="s">
        <v>151</v>
      </c>
      <c r="D202" s="27" t="s">
        <v>154</v>
      </c>
      <c r="E202" s="29" t="s">
        <v>101</v>
      </c>
      <c r="F202" s="27" t="s">
        <v>92</v>
      </c>
      <c r="G202" s="30" t="s">
        <v>146</v>
      </c>
      <c r="H202" s="164">
        <f t="shared" si="114"/>
        <v>0</v>
      </c>
      <c r="I202" s="192"/>
      <c r="J202" s="192"/>
      <c r="K202" s="192"/>
      <c r="L202" s="190"/>
      <c r="M202" s="191"/>
      <c r="N202" s="191"/>
      <c r="O202" s="191"/>
      <c r="P202" s="192"/>
      <c r="Q202" s="190"/>
    </row>
    <row r="203" spans="1:17" x14ac:dyDescent="0.25">
      <c r="A203" s="40" t="s">
        <v>91</v>
      </c>
      <c r="B203" s="27">
        <v>2021</v>
      </c>
      <c r="C203" s="27" t="s">
        <v>151</v>
      </c>
      <c r="D203" s="27" t="s">
        <v>155</v>
      </c>
      <c r="E203" s="29" t="s">
        <v>101</v>
      </c>
      <c r="F203" s="27" t="s">
        <v>92</v>
      </c>
      <c r="G203" s="30" t="s">
        <v>146</v>
      </c>
      <c r="H203" s="164">
        <f t="shared" si="114"/>
        <v>0</v>
      </c>
      <c r="I203" s="192"/>
      <c r="J203" s="192"/>
      <c r="K203" s="192"/>
      <c r="L203" s="190"/>
      <c r="M203" s="191"/>
      <c r="N203" s="191"/>
      <c r="O203" s="191"/>
      <c r="P203" s="192"/>
      <c r="Q203" s="190"/>
    </row>
    <row r="204" spans="1:17" x14ac:dyDescent="0.25">
      <c r="A204" s="40" t="s">
        <v>91</v>
      </c>
      <c r="B204" s="27">
        <v>2021</v>
      </c>
      <c r="C204" s="27" t="s">
        <v>151</v>
      </c>
      <c r="D204" s="27" t="s">
        <v>156</v>
      </c>
      <c r="E204" s="29" t="s">
        <v>101</v>
      </c>
      <c r="F204" s="27" t="s">
        <v>92</v>
      </c>
      <c r="G204" s="30" t="s">
        <v>146</v>
      </c>
      <c r="H204" s="164">
        <f t="shared" si="114"/>
        <v>0</v>
      </c>
      <c r="I204" s="192"/>
      <c r="J204" s="192"/>
      <c r="K204" s="192"/>
      <c r="L204" s="190"/>
      <c r="M204" s="191"/>
      <c r="N204" s="191"/>
      <c r="O204" s="191"/>
      <c r="P204" s="192"/>
      <c r="Q204" s="190"/>
    </row>
    <row r="205" spans="1:17" x14ac:dyDescent="0.25">
      <c r="A205" s="40" t="s">
        <v>91</v>
      </c>
      <c r="B205" s="27">
        <v>2021</v>
      </c>
      <c r="C205" s="27" t="s">
        <v>151</v>
      </c>
      <c r="D205" s="27" t="s">
        <v>157</v>
      </c>
      <c r="E205" s="29" t="s">
        <v>101</v>
      </c>
      <c r="F205" s="27" t="s">
        <v>92</v>
      </c>
      <c r="G205" s="30" t="s">
        <v>146</v>
      </c>
      <c r="H205" s="164">
        <f t="shared" si="114"/>
        <v>0</v>
      </c>
      <c r="I205" s="192"/>
      <c r="J205" s="192"/>
      <c r="K205" s="192"/>
      <c r="L205" s="190"/>
      <c r="M205" s="191"/>
      <c r="N205" s="191"/>
      <c r="O205" s="191"/>
      <c r="P205" s="192"/>
      <c r="Q205" s="190"/>
    </row>
    <row r="206" spans="1:17" x14ac:dyDescent="0.25">
      <c r="A206" s="40" t="s">
        <v>91</v>
      </c>
      <c r="B206" s="27">
        <v>2021</v>
      </c>
      <c r="C206" s="27" t="s">
        <v>151</v>
      </c>
      <c r="D206" s="27" t="s">
        <v>158</v>
      </c>
      <c r="E206" s="29" t="s">
        <v>101</v>
      </c>
      <c r="F206" s="27" t="s">
        <v>92</v>
      </c>
      <c r="G206" s="30" t="s">
        <v>146</v>
      </c>
      <c r="H206" s="164">
        <f t="shared" si="114"/>
        <v>0</v>
      </c>
      <c r="I206" s="192"/>
      <c r="J206" s="192"/>
      <c r="K206" s="192"/>
      <c r="L206" s="190"/>
      <c r="M206" s="191"/>
      <c r="N206" s="191"/>
      <c r="O206" s="191"/>
      <c r="P206" s="192"/>
      <c r="Q206" s="190"/>
    </row>
    <row r="207" spans="1:17" x14ac:dyDescent="0.25">
      <c r="A207" s="40" t="s">
        <v>91</v>
      </c>
      <c r="B207" s="27">
        <v>2021</v>
      </c>
      <c r="C207" s="27" t="s">
        <v>151</v>
      </c>
      <c r="D207" s="27" t="s">
        <v>159</v>
      </c>
      <c r="E207" s="29" t="s">
        <v>101</v>
      </c>
      <c r="F207" s="27" t="s">
        <v>92</v>
      </c>
      <c r="G207" s="30" t="s">
        <v>146</v>
      </c>
      <c r="H207" s="164">
        <f t="shared" si="114"/>
        <v>0</v>
      </c>
      <c r="I207" s="192"/>
      <c r="J207" s="192"/>
      <c r="K207" s="192"/>
      <c r="L207" s="190"/>
      <c r="M207" s="191"/>
      <c r="N207" s="191"/>
      <c r="O207" s="191"/>
      <c r="P207" s="192"/>
      <c r="Q207" s="190"/>
    </row>
    <row r="208" spans="1:17" x14ac:dyDescent="0.25">
      <c r="A208" s="40" t="s">
        <v>91</v>
      </c>
      <c r="B208" s="27">
        <v>2021</v>
      </c>
      <c r="C208" s="27" t="s">
        <v>151</v>
      </c>
      <c r="D208" s="27" t="s">
        <v>160</v>
      </c>
      <c r="E208" s="29" t="s">
        <v>101</v>
      </c>
      <c r="F208" s="27" t="s">
        <v>92</v>
      </c>
      <c r="G208" s="30" t="s">
        <v>146</v>
      </c>
      <c r="H208" s="164">
        <f t="shared" si="114"/>
        <v>0</v>
      </c>
      <c r="I208" s="192"/>
      <c r="J208" s="192"/>
      <c r="K208" s="192"/>
      <c r="L208" s="190"/>
      <c r="M208" s="191"/>
      <c r="N208" s="191"/>
      <c r="O208" s="191"/>
      <c r="P208" s="192"/>
      <c r="Q208" s="190"/>
    </row>
    <row r="209" spans="1:17" x14ac:dyDescent="0.25">
      <c r="A209" s="40" t="s">
        <v>91</v>
      </c>
      <c r="B209" s="27">
        <v>2021</v>
      </c>
      <c r="C209" s="27" t="s">
        <v>151</v>
      </c>
      <c r="D209" s="27" t="s">
        <v>161</v>
      </c>
      <c r="E209" s="29" t="s">
        <v>101</v>
      </c>
      <c r="F209" s="27" t="s">
        <v>92</v>
      </c>
      <c r="G209" s="30" t="s">
        <v>146</v>
      </c>
      <c r="H209" s="164">
        <f t="shared" si="114"/>
        <v>0</v>
      </c>
      <c r="I209" s="192"/>
      <c r="J209" s="192"/>
      <c r="K209" s="192"/>
      <c r="L209" s="190"/>
      <c r="M209" s="191"/>
      <c r="N209" s="191"/>
      <c r="O209" s="191"/>
      <c r="P209" s="192"/>
      <c r="Q209" s="190"/>
    </row>
    <row r="210" spans="1:17" x14ac:dyDescent="0.25">
      <c r="A210" s="40" t="s">
        <v>91</v>
      </c>
      <c r="B210" s="27">
        <v>2021</v>
      </c>
      <c r="C210" s="27" t="s">
        <v>151</v>
      </c>
      <c r="D210" s="27" t="s">
        <v>162</v>
      </c>
      <c r="E210" s="29" t="s">
        <v>101</v>
      </c>
      <c r="F210" s="27" t="s">
        <v>92</v>
      </c>
      <c r="G210" s="30" t="s">
        <v>146</v>
      </c>
      <c r="H210" s="164">
        <f t="shared" si="114"/>
        <v>0</v>
      </c>
      <c r="I210" s="192"/>
      <c r="J210" s="192"/>
      <c r="K210" s="192"/>
      <c r="L210" s="190"/>
      <c r="M210" s="191"/>
      <c r="N210" s="191"/>
      <c r="O210" s="191"/>
      <c r="P210" s="192"/>
      <c r="Q210" s="190"/>
    </row>
    <row r="211" spans="1:17" x14ac:dyDescent="0.25">
      <c r="A211" s="40" t="s">
        <v>91</v>
      </c>
      <c r="B211" s="27">
        <v>2021</v>
      </c>
      <c r="C211" s="27" t="s">
        <v>151</v>
      </c>
      <c r="D211" s="27" t="s">
        <v>163</v>
      </c>
      <c r="E211" s="29" t="s">
        <v>101</v>
      </c>
      <c r="F211" s="27" t="s">
        <v>92</v>
      </c>
      <c r="G211" s="30" t="s">
        <v>146</v>
      </c>
      <c r="H211" s="164">
        <f t="shared" si="114"/>
        <v>0</v>
      </c>
      <c r="I211" s="192"/>
      <c r="J211" s="192"/>
      <c r="K211" s="192"/>
      <c r="L211" s="190"/>
      <c r="M211" s="191"/>
      <c r="N211" s="191"/>
      <c r="O211" s="191"/>
      <c r="P211" s="192"/>
      <c r="Q211" s="190"/>
    </row>
    <row r="212" spans="1:17" x14ac:dyDescent="0.25">
      <c r="A212" s="40" t="s">
        <v>91</v>
      </c>
      <c r="B212" s="27">
        <v>2021</v>
      </c>
      <c r="C212" s="27" t="s">
        <v>151</v>
      </c>
      <c r="D212" s="27" t="s">
        <v>164</v>
      </c>
      <c r="E212" s="29" t="s">
        <v>101</v>
      </c>
      <c r="F212" s="27" t="s">
        <v>92</v>
      </c>
      <c r="G212" s="30" t="s">
        <v>146</v>
      </c>
      <c r="H212" s="164">
        <f t="shared" si="114"/>
        <v>0</v>
      </c>
      <c r="I212" s="192"/>
      <c r="J212" s="192"/>
      <c r="K212" s="192"/>
      <c r="L212" s="190"/>
      <c r="M212" s="191"/>
      <c r="N212" s="191"/>
      <c r="O212" s="191"/>
      <c r="P212" s="192"/>
      <c r="Q212" s="190"/>
    </row>
    <row r="213" spans="1:17" x14ac:dyDescent="0.25">
      <c r="A213" s="40" t="s">
        <v>91</v>
      </c>
      <c r="B213" s="27">
        <v>2021</v>
      </c>
      <c r="C213" s="27" t="s">
        <v>151</v>
      </c>
      <c r="D213" s="27" t="s">
        <v>165</v>
      </c>
      <c r="E213" s="29" t="s">
        <v>101</v>
      </c>
      <c r="F213" s="27" t="s">
        <v>92</v>
      </c>
      <c r="G213" s="30" t="s">
        <v>146</v>
      </c>
      <c r="H213" s="164">
        <f t="shared" si="114"/>
        <v>0</v>
      </c>
      <c r="I213" s="192"/>
      <c r="J213" s="192"/>
      <c r="K213" s="192"/>
      <c r="L213" s="190"/>
      <c r="M213" s="191"/>
      <c r="N213" s="191"/>
      <c r="O213" s="191"/>
      <c r="P213" s="192"/>
      <c r="Q213" s="190"/>
    </row>
    <row r="214" spans="1:17" x14ac:dyDescent="0.25">
      <c r="A214" s="40" t="s">
        <v>91</v>
      </c>
      <c r="B214" s="27">
        <v>2021</v>
      </c>
      <c r="C214" s="27" t="s">
        <v>166</v>
      </c>
      <c r="D214" s="27" t="s">
        <v>152</v>
      </c>
      <c r="E214" s="29" t="s">
        <v>101</v>
      </c>
      <c r="F214" s="27" t="s">
        <v>92</v>
      </c>
      <c r="G214" s="30" t="s">
        <v>146</v>
      </c>
      <c r="H214" s="164">
        <f t="shared" si="114"/>
        <v>0</v>
      </c>
      <c r="I214" s="192"/>
      <c r="J214" s="192"/>
      <c r="K214" s="192"/>
      <c r="L214" s="190"/>
      <c r="M214" s="191"/>
      <c r="N214" s="191"/>
      <c r="O214" s="191"/>
      <c r="P214" s="192"/>
      <c r="Q214" s="190"/>
    </row>
    <row r="215" spans="1:17" x14ac:dyDescent="0.25">
      <c r="A215" s="40" t="s">
        <v>91</v>
      </c>
      <c r="B215" s="27">
        <v>2021</v>
      </c>
      <c r="C215" s="27" t="s">
        <v>166</v>
      </c>
      <c r="D215" s="27" t="s">
        <v>153</v>
      </c>
      <c r="E215" s="29" t="s">
        <v>101</v>
      </c>
      <c r="F215" s="27" t="s">
        <v>92</v>
      </c>
      <c r="G215" s="30" t="s">
        <v>146</v>
      </c>
      <c r="H215" s="164">
        <f t="shared" si="114"/>
        <v>0</v>
      </c>
      <c r="I215" s="192"/>
      <c r="J215" s="192"/>
      <c r="K215" s="192"/>
      <c r="L215" s="190"/>
      <c r="M215" s="191"/>
      <c r="N215" s="191"/>
      <c r="O215" s="191"/>
      <c r="P215" s="192"/>
      <c r="Q215" s="190"/>
    </row>
    <row r="216" spans="1:17" x14ac:dyDescent="0.25">
      <c r="A216" s="40" t="s">
        <v>91</v>
      </c>
      <c r="B216" s="27">
        <v>2021</v>
      </c>
      <c r="C216" s="27" t="s">
        <v>166</v>
      </c>
      <c r="D216" s="27" t="s">
        <v>154</v>
      </c>
      <c r="E216" s="29" t="s">
        <v>101</v>
      </c>
      <c r="F216" s="27" t="s">
        <v>92</v>
      </c>
      <c r="G216" s="30" t="s">
        <v>146</v>
      </c>
      <c r="H216" s="164">
        <f t="shared" si="114"/>
        <v>0</v>
      </c>
      <c r="I216" s="192"/>
      <c r="J216" s="192"/>
      <c r="K216" s="192"/>
      <c r="L216" s="190"/>
      <c r="M216" s="191"/>
      <c r="N216" s="191"/>
      <c r="O216" s="191"/>
      <c r="P216" s="192"/>
      <c r="Q216" s="190"/>
    </row>
    <row r="217" spans="1:17" x14ac:dyDescent="0.25">
      <c r="A217" s="40" t="s">
        <v>91</v>
      </c>
      <c r="B217" s="27">
        <v>2021</v>
      </c>
      <c r="C217" s="27" t="s">
        <v>166</v>
      </c>
      <c r="D217" s="27" t="s">
        <v>155</v>
      </c>
      <c r="E217" s="29" t="s">
        <v>101</v>
      </c>
      <c r="F217" s="27" t="s">
        <v>92</v>
      </c>
      <c r="G217" s="30" t="s">
        <v>146</v>
      </c>
      <c r="H217" s="164">
        <f t="shared" si="114"/>
        <v>0</v>
      </c>
      <c r="I217" s="192"/>
      <c r="J217" s="192"/>
      <c r="K217" s="192"/>
      <c r="L217" s="190"/>
      <c r="M217" s="191"/>
      <c r="N217" s="191"/>
      <c r="O217" s="191"/>
      <c r="P217" s="192"/>
      <c r="Q217" s="190"/>
    </row>
    <row r="218" spans="1:17" x14ac:dyDescent="0.25">
      <c r="A218" s="40" t="s">
        <v>91</v>
      </c>
      <c r="B218" s="27">
        <v>2021</v>
      </c>
      <c r="C218" s="27" t="s">
        <v>166</v>
      </c>
      <c r="D218" s="27" t="s">
        <v>156</v>
      </c>
      <c r="E218" s="29" t="s">
        <v>101</v>
      </c>
      <c r="F218" s="27" t="s">
        <v>92</v>
      </c>
      <c r="G218" s="30" t="s">
        <v>146</v>
      </c>
      <c r="H218" s="164">
        <f t="shared" si="114"/>
        <v>0</v>
      </c>
      <c r="I218" s="192"/>
      <c r="J218" s="192"/>
      <c r="K218" s="192"/>
      <c r="L218" s="190"/>
      <c r="M218" s="191"/>
      <c r="N218" s="191"/>
      <c r="O218" s="191"/>
      <c r="P218" s="192"/>
      <c r="Q218" s="190"/>
    </row>
    <row r="219" spans="1:17" x14ac:dyDescent="0.25">
      <c r="A219" s="40" t="s">
        <v>91</v>
      </c>
      <c r="B219" s="27">
        <v>2021</v>
      </c>
      <c r="C219" s="27" t="s">
        <v>166</v>
      </c>
      <c r="D219" s="27" t="s">
        <v>157</v>
      </c>
      <c r="E219" s="29" t="s">
        <v>101</v>
      </c>
      <c r="F219" s="27" t="s">
        <v>92</v>
      </c>
      <c r="G219" s="30" t="s">
        <v>146</v>
      </c>
      <c r="H219" s="164">
        <f t="shared" si="114"/>
        <v>0</v>
      </c>
      <c r="I219" s="192"/>
      <c r="J219" s="192"/>
      <c r="K219" s="192"/>
      <c r="L219" s="190"/>
      <c r="M219" s="191"/>
      <c r="N219" s="191"/>
      <c r="O219" s="191"/>
      <c r="P219" s="192"/>
      <c r="Q219" s="190"/>
    </row>
    <row r="220" spans="1:17" x14ac:dyDescent="0.25">
      <c r="A220" s="40" t="s">
        <v>91</v>
      </c>
      <c r="B220" s="27">
        <v>2021</v>
      </c>
      <c r="C220" s="27" t="s">
        <v>166</v>
      </c>
      <c r="D220" s="27" t="s">
        <v>158</v>
      </c>
      <c r="E220" s="29" t="s">
        <v>101</v>
      </c>
      <c r="F220" s="27" t="s">
        <v>92</v>
      </c>
      <c r="G220" s="30" t="s">
        <v>146</v>
      </c>
      <c r="H220" s="164">
        <f t="shared" si="114"/>
        <v>0</v>
      </c>
      <c r="I220" s="192"/>
      <c r="J220" s="192"/>
      <c r="K220" s="192"/>
      <c r="L220" s="190"/>
      <c r="M220" s="191"/>
      <c r="N220" s="191"/>
      <c r="O220" s="191"/>
      <c r="P220" s="192"/>
      <c r="Q220" s="190"/>
    </row>
    <row r="221" spans="1:17" x14ac:dyDescent="0.25">
      <c r="A221" s="40" t="s">
        <v>91</v>
      </c>
      <c r="B221" s="27">
        <v>2021</v>
      </c>
      <c r="C221" s="27" t="s">
        <v>166</v>
      </c>
      <c r="D221" s="27" t="s">
        <v>159</v>
      </c>
      <c r="E221" s="29" t="s">
        <v>101</v>
      </c>
      <c r="F221" s="27" t="s">
        <v>92</v>
      </c>
      <c r="G221" s="30" t="s">
        <v>146</v>
      </c>
      <c r="H221" s="164">
        <f t="shared" si="114"/>
        <v>0</v>
      </c>
      <c r="I221" s="192"/>
      <c r="J221" s="192"/>
      <c r="K221" s="192"/>
      <c r="L221" s="190"/>
      <c r="M221" s="191"/>
      <c r="N221" s="191"/>
      <c r="O221" s="191"/>
      <c r="P221" s="192"/>
      <c r="Q221" s="190"/>
    </row>
    <row r="222" spans="1:17" x14ac:dyDescent="0.25">
      <c r="A222" s="40" t="s">
        <v>91</v>
      </c>
      <c r="B222" s="27">
        <v>2021</v>
      </c>
      <c r="C222" s="27" t="s">
        <v>166</v>
      </c>
      <c r="D222" s="27" t="s">
        <v>160</v>
      </c>
      <c r="E222" s="29" t="s">
        <v>101</v>
      </c>
      <c r="F222" s="27" t="s">
        <v>92</v>
      </c>
      <c r="G222" s="30" t="s">
        <v>146</v>
      </c>
      <c r="H222" s="164">
        <f t="shared" si="114"/>
        <v>0</v>
      </c>
      <c r="I222" s="192"/>
      <c r="J222" s="192"/>
      <c r="K222" s="192"/>
      <c r="L222" s="190"/>
      <c r="M222" s="191"/>
      <c r="N222" s="191"/>
      <c r="O222" s="191"/>
      <c r="P222" s="192"/>
      <c r="Q222" s="190"/>
    </row>
    <row r="223" spans="1:17" x14ac:dyDescent="0.25">
      <c r="A223" s="40" t="s">
        <v>91</v>
      </c>
      <c r="B223" s="27">
        <v>2021</v>
      </c>
      <c r="C223" s="27" t="s">
        <v>166</v>
      </c>
      <c r="D223" s="27" t="s">
        <v>161</v>
      </c>
      <c r="E223" s="29" t="s">
        <v>101</v>
      </c>
      <c r="F223" s="27" t="s">
        <v>92</v>
      </c>
      <c r="G223" s="30" t="s">
        <v>146</v>
      </c>
      <c r="H223" s="164">
        <f t="shared" si="114"/>
        <v>0</v>
      </c>
      <c r="I223" s="192"/>
      <c r="J223" s="192"/>
      <c r="K223" s="192"/>
      <c r="L223" s="190"/>
      <c r="M223" s="191"/>
      <c r="N223" s="191"/>
      <c r="O223" s="191"/>
      <c r="P223" s="192"/>
      <c r="Q223" s="190"/>
    </row>
    <row r="224" spans="1:17" x14ac:dyDescent="0.25">
      <c r="A224" s="40" t="s">
        <v>91</v>
      </c>
      <c r="B224" s="27">
        <v>2021</v>
      </c>
      <c r="C224" s="27" t="s">
        <v>166</v>
      </c>
      <c r="D224" s="27" t="s">
        <v>162</v>
      </c>
      <c r="E224" s="29" t="s">
        <v>101</v>
      </c>
      <c r="F224" s="27" t="s">
        <v>92</v>
      </c>
      <c r="G224" s="30" t="s">
        <v>146</v>
      </c>
      <c r="H224" s="164">
        <f t="shared" si="114"/>
        <v>0</v>
      </c>
      <c r="I224" s="192"/>
      <c r="J224" s="192"/>
      <c r="K224" s="192"/>
      <c r="L224" s="190"/>
      <c r="M224" s="191"/>
      <c r="N224" s="191"/>
      <c r="O224" s="191"/>
      <c r="P224" s="192"/>
      <c r="Q224" s="190"/>
    </row>
    <row r="225" spans="1:17" x14ac:dyDescent="0.25">
      <c r="A225" s="40" t="s">
        <v>91</v>
      </c>
      <c r="B225" s="27">
        <v>2021</v>
      </c>
      <c r="C225" s="27" t="s">
        <v>166</v>
      </c>
      <c r="D225" s="27" t="s">
        <v>163</v>
      </c>
      <c r="E225" s="29" t="s">
        <v>101</v>
      </c>
      <c r="F225" s="27" t="s">
        <v>92</v>
      </c>
      <c r="G225" s="30" t="s">
        <v>146</v>
      </c>
      <c r="H225" s="164">
        <f t="shared" si="114"/>
        <v>0</v>
      </c>
      <c r="I225" s="192"/>
      <c r="J225" s="192"/>
      <c r="K225" s="192"/>
      <c r="L225" s="190"/>
      <c r="M225" s="191"/>
      <c r="N225" s="191"/>
      <c r="O225" s="191"/>
      <c r="P225" s="192"/>
      <c r="Q225" s="190"/>
    </row>
    <row r="226" spans="1:17" x14ac:dyDescent="0.25">
      <c r="A226" s="40" t="s">
        <v>91</v>
      </c>
      <c r="B226" s="27">
        <v>2021</v>
      </c>
      <c r="C226" s="27" t="s">
        <v>166</v>
      </c>
      <c r="D226" s="27" t="s">
        <v>164</v>
      </c>
      <c r="E226" s="29" t="s">
        <v>101</v>
      </c>
      <c r="F226" s="27" t="s">
        <v>92</v>
      </c>
      <c r="G226" s="30" t="s">
        <v>146</v>
      </c>
      <c r="H226" s="164">
        <f t="shared" si="114"/>
        <v>0</v>
      </c>
      <c r="I226" s="192"/>
      <c r="J226" s="192"/>
      <c r="K226" s="192"/>
      <c r="L226" s="190"/>
      <c r="M226" s="191"/>
      <c r="N226" s="191"/>
      <c r="O226" s="191"/>
      <c r="P226" s="192"/>
      <c r="Q226" s="190"/>
    </row>
    <row r="227" spans="1:17" x14ac:dyDescent="0.25">
      <c r="A227" s="40" t="s">
        <v>91</v>
      </c>
      <c r="B227" s="27">
        <v>2021</v>
      </c>
      <c r="C227" s="27" t="s">
        <v>166</v>
      </c>
      <c r="D227" s="27" t="s">
        <v>165</v>
      </c>
      <c r="E227" s="29" t="s">
        <v>101</v>
      </c>
      <c r="F227" s="27" t="s">
        <v>92</v>
      </c>
      <c r="G227" s="30" t="s">
        <v>146</v>
      </c>
      <c r="H227" s="164">
        <f t="shared" si="114"/>
        <v>0</v>
      </c>
      <c r="I227" s="192"/>
      <c r="J227" s="192"/>
      <c r="K227" s="192"/>
      <c r="L227" s="190"/>
      <c r="M227" s="191"/>
      <c r="N227" s="191"/>
      <c r="O227" s="191"/>
      <c r="P227" s="192"/>
      <c r="Q227" s="190"/>
    </row>
    <row r="228" spans="1:17" x14ac:dyDescent="0.25">
      <c r="A228" s="65" t="s">
        <v>91</v>
      </c>
      <c r="B228" s="66">
        <v>2022</v>
      </c>
      <c r="C228" s="66" t="s">
        <v>151</v>
      </c>
      <c r="D228" s="66" t="s">
        <v>152</v>
      </c>
      <c r="E228" s="98" t="s">
        <v>101</v>
      </c>
      <c r="F228" s="66" t="s">
        <v>92</v>
      </c>
      <c r="G228" s="99" t="s">
        <v>146</v>
      </c>
      <c r="H228" s="161">
        <f t="shared" si="114"/>
        <v>0</v>
      </c>
      <c r="I228" s="189"/>
      <c r="J228" s="189"/>
      <c r="K228" s="189"/>
      <c r="L228" s="187"/>
      <c r="M228" s="188"/>
      <c r="N228" s="188"/>
      <c r="O228" s="188"/>
      <c r="P228" s="189"/>
      <c r="Q228" s="187"/>
    </row>
    <row r="229" spans="1:17" x14ac:dyDescent="0.25">
      <c r="A229" s="40" t="s">
        <v>91</v>
      </c>
      <c r="B229" s="27">
        <v>2022</v>
      </c>
      <c r="C229" s="27" t="s">
        <v>151</v>
      </c>
      <c r="D229" s="27" t="s">
        <v>153</v>
      </c>
      <c r="E229" s="29" t="s">
        <v>101</v>
      </c>
      <c r="F229" s="27" t="s">
        <v>92</v>
      </c>
      <c r="G229" s="30" t="s">
        <v>146</v>
      </c>
      <c r="H229" s="164">
        <f t="shared" si="114"/>
        <v>0</v>
      </c>
      <c r="I229" s="192"/>
      <c r="J229" s="192"/>
      <c r="K229" s="192"/>
      <c r="L229" s="190"/>
      <c r="M229" s="191"/>
      <c r="N229" s="191"/>
      <c r="O229" s="191"/>
      <c r="P229" s="192"/>
      <c r="Q229" s="190"/>
    </row>
    <row r="230" spans="1:17" x14ac:dyDescent="0.25">
      <c r="A230" s="40" t="s">
        <v>91</v>
      </c>
      <c r="B230" s="27">
        <v>2022</v>
      </c>
      <c r="C230" s="27" t="s">
        <v>151</v>
      </c>
      <c r="D230" s="27" t="s">
        <v>154</v>
      </c>
      <c r="E230" s="29" t="s">
        <v>101</v>
      </c>
      <c r="F230" s="27" t="s">
        <v>92</v>
      </c>
      <c r="G230" s="30" t="s">
        <v>146</v>
      </c>
      <c r="H230" s="164">
        <f t="shared" si="114"/>
        <v>0</v>
      </c>
      <c r="I230" s="192"/>
      <c r="J230" s="192"/>
      <c r="K230" s="192"/>
      <c r="L230" s="190"/>
      <c r="M230" s="191"/>
      <c r="N230" s="191"/>
      <c r="O230" s="191"/>
      <c r="P230" s="192"/>
      <c r="Q230" s="190"/>
    </row>
    <row r="231" spans="1:17" x14ac:dyDescent="0.25">
      <c r="A231" s="40" t="s">
        <v>91</v>
      </c>
      <c r="B231" s="27">
        <v>2022</v>
      </c>
      <c r="C231" s="27" t="s">
        <v>151</v>
      </c>
      <c r="D231" s="27" t="s">
        <v>155</v>
      </c>
      <c r="E231" s="29" t="s">
        <v>101</v>
      </c>
      <c r="F231" s="27" t="s">
        <v>92</v>
      </c>
      <c r="G231" s="30" t="s">
        <v>146</v>
      </c>
      <c r="H231" s="164">
        <f t="shared" si="114"/>
        <v>0</v>
      </c>
      <c r="I231" s="192"/>
      <c r="J231" s="192"/>
      <c r="K231" s="192"/>
      <c r="L231" s="190"/>
      <c r="M231" s="191"/>
      <c r="N231" s="191"/>
      <c r="O231" s="191"/>
      <c r="P231" s="192"/>
      <c r="Q231" s="190"/>
    </row>
    <row r="232" spans="1:17" x14ac:dyDescent="0.25">
      <c r="A232" s="40" t="s">
        <v>91</v>
      </c>
      <c r="B232" s="27">
        <v>2022</v>
      </c>
      <c r="C232" s="27" t="s">
        <v>151</v>
      </c>
      <c r="D232" s="27" t="s">
        <v>156</v>
      </c>
      <c r="E232" s="29" t="s">
        <v>101</v>
      </c>
      <c r="F232" s="27" t="s">
        <v>92</v>
      </c>
      <c r="G232" s="30" t="s">
        <v>146</v>
      </c>
      <c r="H232" s="164">
        <f t="shared" si="114"/>
        <v>0</v>
      </c>
      <c r="I232" s="192"/>
      <c r="J232" s="192"/>
      <c r="K232" s="192"/>
      <c r="L232" s="190"/>
      <c r="M232" s="191"/>
      <c r="N232" s="191"/>
      <c r="O232" s="191"/>
      <c r="P232" s="192"/>
      <c r="Q232" s="190"/>
    </row>
    <row r="233" spans="1:17" x14ac:dyDescent="0.25">
      <c r="A233" s="40" t="s">
        <v>91</v>
      </c>
      <c r="B233" s="27">
        <v>2022</v>
      </c>
      <c r="C233" s="27" t="s">
        <v>151</v>
      </c>
      <c r="D233" s="27" t="s">
        <v>157</v>
      </c>
      <c r="E233" s="29" t="s">
        <v>101</v>
      </c>
      <c r="F233" s="27" t="s">
        <v>92</v>
      </c>
      <c r="G233" s="30" t="s">
        <v>146</v>
      </c>
      <c r="H233" s="164">
        <f t="shared" si="114"/>
        <v>0</v>
      </c>
      <c r="I233" s="192"/>
      <c r="J233" s="192"/>
      <c r="K233" s="192"/>
      <c r="L233" s="190"/>
      <c r="M233" s="191"/>
      <c r="N233" s="191"/>
      <c r="O233" s="191"/>
      <c r="P233" s="192"/>
      <c r="Q233" s="190"/>
    </row>
    <row r="234" spans="1:17" x14ac:dyDescent="0.25">
      <c r="A234" s="40" t="s">
        <v>91</v>
      </c>
      <c r="B234" s="27">
        <v>2022</v>
      </c>
      <c r="C234" s="27" t="s">
        <v>151</v>
      </c>
      <c r="D234" s="27" t="s">
        <v>158</v>
      </c>
      <c r="E234" s="29" t="s">
        <v>101</v>
      </c>
      <c r="F234" s="27" t="s">
        <v>92</v>
      </c>
      <c r="G234" s="30" t="s">
        <v>146</v>
      </c>
      <c r="H234" s="164">
        <f t="shared" si="114"/>
        <v>0</v>
      </c>
      <c r="I234" s="192"/>
      <c r="J234" s="192"/>
      <c r="K234" s="192"/>
      <c r="L234" s="190"/>
      <c r="M234" s="191"/>
      <c r="N234" s="191"/>
      <c r="O234" s="191"/>
      <c r="P234" s="192"/>
      <c r="Q234" s="190"/>
    </row>
    <row r="235" spans="1:17" x14ac:dyDescent="0.25">
      <c r="A235" s="40" t="s">
        <v>91</v>
      </c>
      <c r="B235" s="27">
        <v>2022</v>
      </c>
      <c r="C235" s="27" t="s">
        <v>151</v>
      </c>
      <c r="D235" s="27" t="s">
        <v>159</v>
      </c>
      <c r="E235" s="29" t="s">
        <v>101</v>
      </c>
      <c r="F235" s="27" t="s">
        <v>92</v>
      </c>
      <c r="G235" s="30" t="s">
        <v>146</v>
      </c>
      <c r="H235" s="164">
        <f t="shared" si="114"/>
        <v>0</v>
      </c>
      <c r="I235" s="192"/>
      <c r="J235" s="192"/>
      <c r="K235" s="192"/>
      <c r="L235" s="190"/>
      <c r="M235" s="191"/>
      <c r="N235" s="191"/>
      <c r="O235" s="191"/>
      <c r="P235" s="192"/>
      <c r="Q235" s="190"/>
    </row>
    <row r="236" spans="1:17" x14ac:dyDescent="0.25">
      <c r="A236" s="40" t="s">
        <v>91</v>
      </c>
      <c r="B236" s="27">
        <v>2022</v>
      </c>
      <c r="C236" s="27" t="s">
        <v>151</v>
      </c>
      <c r="D236" s="27" t="s">
        <v>160</v>
      </c>
      <c r="E236" s="29" t="s">
        <v>101</v>
      </c>
      <c r="F236" s="27" t="s">
        <v>92</v>
      </c>
      <c r="G236" s="30" t="s">
        <v>146</v>
      </c>
      <c r="H236" s="164">
        <f t="shared" si="114"/>
        <v>0</v>
      </c>
      <c r="I236" s="192"/>
      <c r="J236" s="192"/>
      <c r="K236" s="192"/>
      <c r="L236" s="190"/>
      <c r="M236" s="191"/>
      <c r="N236" s="191"/>
      <c r="O236" s="191"/>
      <c r="P236" s="192"/>
      <c r="Q236" s="190"/>
    </row>
    <row r="237" spans="1:17" x14ac:dyDescent="0.25">
      <c r="A237" s="40" t="s">
        <v>91</v>
      </c>
      <c r="B237" s="27">
        <v>2022</v>
      </c>
      <c r="C237" s="27" t="s">
        <v>151</v>
      </c>
      <c r="D237" s="27" t="s">
        <v>161</v>
      </c>
      <c r="E237" s="29" t="s">
        <v>101</v>
      </c>
      <c r="F237" s="27" t="s">
        <v>92</v>
      </c>
      <c r="G237" s="30" t="s">
        <v>146</v>
      </c>
      <c r="H237" s="164">
        <f t="shared" si="114"/>
        <v>0</v>
      </c>
      <c r="I237" s="192"/>
      <c r="J237" s="192"/>
      <c r="K237" s="192"/>
      <c r="L237" s="190"/>
      <c r="M237" s="191"/>
      <c r="N237" s="191"/>
      <c r="O237" s="191"/>
      <c r="P237" s="192"/>
      <c r="Q237" s="190"/>
    </row>
    <row r="238" spans="1:17" x14ac:dyDescent="0.25">
      <c r="A238" s="40" t="s">
        <v>91</v>
      </c>
      <c r="B238" s="27">
        <v>2022</v>
      </c>
      <c r="C238" s="27" t="s">
        <v>151</v>
      </c>
      <c r="D238" s="27" t="s">
        <v>162</v>
      </c>
      <c r="E238" s="29" t="s">
        <v>101</v>
      </c>
      <c r="F238" s="27" t="s">
        <v>92</v>
      </c>
      <c r="G238" s="30" t="s">
        <v>146</v>
      </c>
      <c r="H238" s="164">
        <f t="shared" si="114"/>
        <v>0</v>
      </c>
      <c r="I238" s="192"/>
      <c r="J238" s="192"/>
      <c r="K238" s="192"/>
      <c r="L238" s="190"/>
      <c r="M238" s="191"/>
      <c r="N238" s="191"/>
      <c r="O238" s="191"/>
      <c r="P238" s="192"/>
      <c r="Q238" s="190"/>
    </row>
    <row r="239" spans="1:17" x14ac:dyDescent="0.25">
      <c r="A239" s="40" t="s">
        <v>91</v>
      </c>
      <c r="B239" s="27">
        <v>2022</v>
      </c>
      <c r="C239" s="27" t="s">
        <v>151</v>
      </c>
      <c r="D239" s="27" t="s">
        <v>163</v>
      </c>
      <c r="E239" s="29" t="s">
        <v>101</v>
      </c>
      <c r="F239" s="27" t="s">
        <v>92</v>
      </c>
      <c r="G239" s="30" t="s">
        <v>146</v>
      </c>
      <c r="H239" s="164">
        <f t="shared" si="114"/>
        <v>0</v>
      </c>
      <c r="I239" s="192"/>
      <c r="J239" s="192"/>
      <c r="K239" s="192"/>
      <c r="L239" s="190"/>
      <c r="M239" s="191"/>
      <c r="N239" s="191"/>
      <c r="O239" s="191"/>
      <c r="P239" s="192"/>
      <c r="Q239" s="190"/>
    </row>
    <row r="240" spans="1:17" x14ac:dyDescent="0.25">
      <c r="A240" s="40" t="s">
        <v>91</v>
      </c>
      <c r="B240" s="27">
        <v>2022</v>
      </c>
      <c r="C240" s="27" t="s">
        <v>151</v>
      </c>
      <c r="D240" s="27" t="s">
        <v>164</v>
      </c>
      <c r="E240" s="29" t="s">
        <v>101</v>
      </c>
      <c r="F240" s="27" t="s">
        <v>92</v>
      </c>
      <c r="G240" s="30" t="s">
        <v>146</v>
      </c>
      <c r="H240" s="164">
        <f t="shared" si="114"/>
        <v>0</v>
      </c>
      <c r="I240" s="192"/>
      <c r="J240" s="192"/>
      <c r="K240" s="192"/>
      <c r="L240" s="190"/>
      <c r="M240" s="191"/>
      <c r="N240" s="191"/>
      <c r="O240" s="191"/>
      <c r="P240" s="192"/>
      <c r="Q240" s="190"/>
    </row>
    <row r="241" spans="1:17" x14ac:dyDescent="0.25">
      <c r="A241" s="40" t="s">
        <v>91</v>
      </c>
      <c r="B241" s="27">
        <v>2022</v>
      </c>
      <c r="C241" s="27" t="s">
        <v>151</v>
      </c>
      <c r="D241" s="27" t="s">
        <v>165</v>
      </c>
      <c r="E241" s="29" t="s">
        <v>101</v>
      </c>
      <c r="F241" s="27" t="s">
        <v>92</v>
      </c>
      <c r="G241" s="30" t="s">
        <v>146</v>
      </c>
      <c r="H241" s="164">
        <f t="shared" si="114"/>
        <v>0</v>
      </c>
      <c r="I241" s="192"/>
      <c r="J241" s="192"/>
      <c r="K241" s="192"/>
      <c r="L241" s="190"/>
      <c r="M241" s="191"/>
      <c r="N241" s="191"/>
      <c r="O241" s="191"/>
      <c r="P241" s="192"/>
      <c r="Q241" s="190"/>
    </row>
    <row r="242" spans="1:17" x14ac:dyDescent="0.25">
      <c r="A242" s="40" t="s">
        <v>91</v>
      </c>
      <c r="B242" s="27">
        <v>2022</v>
      </c>
      <c r="C242" s="27" t="s">
        <v>166</v>
      </c>
      <c r="D242" s="27" t="s">
        <v>152</v>
      </c>
      <c r="E242" s="29" t="s">
        <v>101</v>
      </c>
      <c r="F242" s="27" t="s">
        <v>92</v>
      </c>
      <c r="G242" s="30" t="s">
        <v>146</v>
      </c>
      <c r="H242" s="164">
        <f t="shared" si="114"/>
        <v>0</v>
      </c>
      <c r="I242" s="192"/>
      <c r="J242" s="192"/>
      <c r="K242" s="192"/>
      <c r="L242" s="190"/>
      <c r="M242" s="191"/>
      <c r="N242" s="191"/>
      <c r="O242" s="191"/>
      <c r="P242" s="192"/>
      <c r="Q242" s="190"/>
    </row>
    <row r="243" spans="1:17" x14ac:dyDescent="0.25">
      <c r="A243" s="40" t="s">
        <v>91</v>
      </c>
      <c r="B243" s="27">
        <v>2022</v>
      </c>
      <c r="C243" s="27" t="s">
        <v>166</v>
      </c>
      <c r="D243" s="27" t="s">
        <v>153</v>
      </c>
      <c r="E243" s="29" t="s">
        <v>101</v>
      </c>
      <c r="F243" s="27" t="s">
        <v>92</v>
      </c>
      <c r="G243" s="30" t="s">
        <v>146</v>
      </c>
      <c r="H243" s="164">
        <f t="shared" si="114"/>
        <v>0</v>
      </c>
      <c r="I243" s="192"/>
      <c r="J243" s="192"/>
      <c r="K243" s="192"/>
      <c r="L243" s="190"/>
      <c r="M243" s="191"/>
      <c r="N243" s="191"/>
      <c r="O243" s="191"/>
      <c r="P243" s="192"/>
      <c r="Q243" s="190"/>
    </row>
    <row r="244" spans="1:17" x14ac:dyDescent="0.25">
      <c r="A244" s="40" t="s">
        <v>91</v>
      </c>
      <c r="B244" s="27">
        <v>2022</v>
      </c>
      <c r="C244" s="27" t="s">
        <v>166</v>
      </c>
      <c r="D244" s="27" t="s">
        <v>154</v>
      </c>
      <c r="E244" s="29" t="s">
        <v>101</v>
      </c>
      <c r="F244" s="27" t="s">
        <v>92</v>
      </c>
      <c r="G244" s="30" t="s">
        <v>146</v>
      </c>
      <c r="H244" s="164">
        <f t="shared" ref="H244:H307" si="115">SUM(I244:Q244)</f>
        <v>0</v>
      </c>
      <c r="I244" s="192"/>
      <c r="J244" s="192"/>
      <c r="K244" s="192"/>
      <c r="L244" s="190"/>
      <c r="M244" s="191"/>
      <c r="N244" s="191"/>
      <c r="O244" s="191"/>
      <c r="P244" s="192"/>
      <c r="Q244" s="190"/>
    </row>
    <row r="245" spans="1:17" x14ac:dyDescent="0.25">
      <c r="A245" s="40" t="s">
        <v>91</v>
      </c>
      <c r="B245" s="27">
        <v>2022</v>
      </c>
      <c r="C245" s="27" t="s">
        <v>166</v>
      </c>
      <c r="D245" s="27" t="s">
        <v>155</v>
      </c>
      <c r="E245" s="29" t="s">
        <v>101</v>
      </c>
      <c r="F245" s="27" t="s">
        <v>92</v>
      </c>
      <c r="G245" s="30" t="s">
        <v>146</v>
      </c>
      <c r="H245" s="164">
        <f t="shared" si="115"/>
        <v>0</v>
      </c>
      <c r="I245" s="192"/>
      <c r="J245" s="192"/>
      <c r="K245" s="192"/>
      <c r="L245" s="190"/>
      <c r="M245" s="191"/>
      <c r="N245" s="191"/>
      <c r="O245" s="191"/>
      <c r="P245" s="192"/>
      <c r="Q245" s="190"/>
    </row>
    <row r="246" spans="1:17" x14ac:dyDescent="0.25">
      <c r="A246" s="40" t="s">
        <v>91</v>
      </c>
      <c r="B246" s="27">
        <v>2022</v>
      </c>
      <c r="C246" s="27" t="s">
        <v>166</v>
      </c>
      <c r="D246" s="27" t="s">
        <v>156</v>
      </c>
      <c r="E246" s="29" t="s">
        <v>101</v>
      </c>
      <c r="F246" s="27" t="s">
        <v>92</v>
      </c>
      <c r="G246" s="30" t="s">
        <v>146</v>
      </c>
      <c r="H246" s="164">
        <f t="shared" si="115"/>
        <v>0</v>
      </c>
      <c r="I246" s="192"/>
      <c r="J246" s="192"/>
      <c r="K246" s="192"/>
      <c r="L246" s="190"/>
      <c r="M246" s="191"/>
      <c r="N246" s="191"/>
      <c r="O246" s="191"/>
      <c r="P246" s="192"/>
      <c r="Q246" s="190"/>
    </row>
    <row r="247" spans="1:17" x14ac:dyDescent="0.25">
      <c r="A247" s="40" t="s">
        <v>91</v>
      </c>
      <c r="B247" s="27">
        <v>2022</v>
      </c>
      <c r="C247" s="27" t="s">
        <v>166</v>
      </c>
      <c r="D247" s="27" t="s">
        <v>157</v>
      </c>
      <c r="E247" s="29" t="s">
        <v>101</v>
      </c>
      <c r="F247" s="27" t="s">
        <v>92</v>
      </c>
      <c r="G247" s="30" t="s">
        <v>146</v>
      </c>
      <c r="H247" s="164">
        <f t="shared" si="115"/>
        <v>0</v>
      </c>
      <c r="I247" s="192"/>
      <c r="J247" s="192"/>
      <c r="K247" s="192"/>
      <c r="L247" s="190"/>
      <c r="M247" s="191"/>
      <c r="N247" s="191"/>
      <c r="O247" s="191"/>
      <c r="P247" s="192"/>
      <c r="Q247" s="190"/>
    </row>
    <row r="248" spans="1:17" x14ac:dyDescent="0.25">
      <c r="A248" s="40" t="s">
        <v>91</v>
      </c>
      <c r="B248" s="27">
        <v>2022</v>
      </c>
      <c r="C248" s="27" t="s">
        <v>166</v>
      </c>
      <c r="D248" s="27" t="s">
        <v>158</v>
      </c>
      <c r="E248" s="29" t="s">
        <v>101</v>
      </c>
      <c r="F248" s="27" t="s">
        <v>92</v>
      </c>
      <c r="G248" s="30" t="s">
        <v>146</v>
      </c>
      <c r="H248" s="164">
        <f t="shared" si="115"/>
        <v>0</v>
      </c>
      <c r="I248" s="192"/>
      <c r="J248" s="192"/>
      <c r="K248" s="192"/>
      <c r="L248" s="190"/>
      <c r="M248" s="191"/>
      <c r="N248" s="191"/>
      <c r="O248" s="191"/>
      <c r="P248" s="192"/>
      <c r="Q248" s="190"/>
    </row>
    <row r="249" spans="1:17" x14ac:dyDescent="0.25">
      <c r="A249" s="40" t="s">
        <v>91</v>
      </c>
      <c r="B249" s="27">
        <v>2022</v>
      </c>
      <c r="C249" s="27" t="s">
        <v>166</v>
      </c>
      <c r="D249" s="27" t="s">
        <v>159</v>
      </c>
      <c r="E249" s="29" t="s">
        <v>101</v>
      </c>
      <c r="F249" s="27" t="s">
        <v>92</v>
      </c>
      <c r="G249" s="30" t="s">
        <v>146</v>
      </c>
      <c r="H249" s="164">
        <f t="shared" si="115"/>
        <v>0</v>
      </c>
      <c r="I249" s="192"/>
      <c r="J249" s="192"/>
      <c r="K249" s="192"/>
      <c r="L249" s="190"/>
      <c r="M249" s="191"/>
      <c r="N249" s="191"/>
      <c r="O249" s="191"/>
      <c r="P249" s="192"/>
      <c r="Q249" s="190"/>
    </row>
    <row r="250" spans="1:17" x14ac:dyDescent="0.25">
      <c r="A250" s="40" t="s">
        <v>91</v>
      </c>
      <c r="B250" s="27">
        <v>2022</v>
      </c>
      <c r="C250" s="27" t="s">
        <v>166</v>
      </c>
      <c r="D250" s="27" t="s">
        <v>160</v>
      </c>
      <c r="E250" s="29" t="s">
        <v>101</v>
      </c>
      <c r="F250" s="27" t="s">
        <v>92</v>
      </c>
      <c r="G250" s="30" t="s">
        <v>146</v>
      </c>
      <c r="H250" s="164">
        <f t="shared" si="115"/>
        <v>0</v>
      </c>
      <c r="I250" s="192"/>
      <c r="J250" s="192"/>
      <c r="K250" s="192"/>
      <c r="L250" s="190"/>
      <c r="M250" s="191"/>
      <c r="N250" s="191"/>
      <c r="O250" s="191"/>
      <c r="P250" s="192"/>
      <c r="Q250" s="190"/>
    </row>
    <row r="251" spans="1:17" x14ac:dyDescent="0.25">
      <c r="A251" s="40" t="s">
        <v>91</v>
      </c>
      <c r="B251" s="27">
        <v>2022</v>
      </c>
      <c r="C251" s="27" t="s">
        <v>166</v>
      </c>
      <c r="D251" s="27" t="s">
        <v>161</v>
      </c>
      <c r="E251" s="29" t="s">
        <v>101</v>
      </c>
      <c r="F251" s="27" t="s">
        <v>92</v>
      </c>
      <c r="G251" s="30" t="s">
        <v>146</v>
      </c>
      <c r="H251" s="164">
        <f t="shared" si="115"/>
        <v>0</v>
      </c>
      <c r="I251" s="192"/>
      <c r="J251" s="192"/>
      <c r="K251" s="192"/>
      <c r="L251" s="190"/>
      <c r="M251" s="191"/>
      <c r="N251" s="191"/>
      <c r="O251" s="191"/>
      <c r="P251" s="192"/>
      <c r="Q251" s="190"/>
    </row>
    <row r="252" spans="1:17" x14ac:dyDescent="0.25">
      <c r="A252" s="40" t="s">
        <v>91</v>
      </c>
      <c r="B252" s="27">
        <v>2022</v>
      </c>
      <c r="C252" s="27" t="s">
        <v>166</v>
      </c>
      <c r="D252" s="27" t="s">
        <v>162</v>
      </c>
      <c r="E252" s="29" t="s">
        <v>101</v>
      </c>
      <c r="F252" s="27" t="s">
        <v>92</v>
      </c>
      <c r="G252" s="30" t="s">
        <v>146</v>
      </c>
      <c r="H252" s="164">
        <f t="shared" si="115"/>
        <v>0</v>
      </c>
      <c r="I252" s="192"/>
      <c r="J252" s="192"/>
      <c r="K252" s="192"/>
      <c r="L252" s="190"/>
      <c r="M252" s="191"/>
      <c r="N252" s="191"/>
      <c r="O252" s="191"/>
      <c r="P252" s="192"/>
      <c r="Q252" s="190"/>
    </row>
    <row r="253" spans="1:17" x14ac:dyDescent="0.25">
      <c r="A253" s="40" t="s">
        <v>91</v>
      </c>
      <c r="B253" s="27">
        <v>2022</v>
      </c>
      <c r="C253" s="27" t="s">
        <v>166</v>
      </c>
      <c r="D253" s="27" t="s">
        <v>163</v>
      </c>
      <c r="E253" s="29" t="s">
        <v>101</v>
      </c>
      <c r="F253" s="27" t="s">
        <v>92</v>
      </c>
      <c r="G253" s="30" t="s">
        <v>146</v>
      </c>
      <c r="H253" s="164">
        <f t="shared" si="115"/>
        <v>0</v>
      </c>
      <c r="I253" s="192"/>
      <c r="J253" s="192"/>
      <c r="K253" s="192"/>
      <c r="L253" s="190"/>
      <c r="M253" s="191"/>
      <c r="N253" s="191"/>
      <c r="O253" s="191"/>
      <c r="P253" s="192"/>
      <c r="Q253" s="190"/>
    </row>
    <row r="254" spans="1:17" x14ac:dyDescent="0.25">
      <c r="A254" s="40" t="s">
        <v>91</v>
      </c>
      <c r="B254" s="27">
        <v>2022</v>
      </c>
      <c r="C254" s="27" t="s">
        <v>166</v>
      </c>
      <c r="D254" s="27" t="s">
        <v>164</v>
      </c>
      <c r="E254" s="29" t="s">
        <v>101</v>
      </c>
      <c r="F254" s="27" t="s">
        <v>92</v>
      </c>
      <c r="G254" s="30" t="s">
        <v>146</v>
      </c>
      <c r="H254" s="164">
        <f t="shared" si="115"/>
        <v>0</v>
      </c>
      <c r="I254" s="192"/>
      <c r="J254" s="192"/>
      <c r="K254" s="192"/>
      <c r="L254" s="190"/>
      <c r="M254" s="191"/>
      <c r="N254" s="191"/>
      <c r="O254" s="191"/>
      <c r="P254" s="192"/>
      <c r="Q254" s="190"/>
    </row>
    <row r="255" spans="1:17" x14ac:dyDescent="0.25">
      <c r="A255" s="40" t="s">
        <v>91</v>
      </c>
      <c r="B255" s="27">
        <v>2022</v>
      </c>
      <c r="C255" s="27" t="s">
        <v>166</v>
      </c>
      <c r="D255" s="27" t="s">
        <v>165</v>
      </c>
      <c r="E255" s="29" t="s">
        <v>101</v>
      </c>
      <c r="F255" s="27" t="s">
        <v>92</v>
      </c>
      <c r="G255" s="30" t="s">
        <v>146</v>
      </c>
      <c r="H255" s="164">
        <f t="shared" si="115"/>
        <v>0</v>
      </c>
      <c r="I255" s="192"/>
      <c r="J255" s="192"/>
      <c r="K255" s="192"/>
      <c r="L255" s="190"/>
      <c r="M255" s="191"/>
      <c r="N255" s="191"/>
      <c r="O255" s="191"/>
      <c r="P255" s="192"/>
      <c r="Q255" s="190"/>
    </row>
    <row r="256" spans="1:17" x14ac:dyDescent="0.25">
      <c r="A256" s="65" t="s">
        <v>91</v>
      </c>
      <c r="B256" s="66">
        <v>2023</v>
      </c>
      <c r="C256" s="66" t="s">
        <v>151</v>
      </c>
      <c r="D256" s="66" t="s">
        <v>152</v>
      </c>
      <c r="E256" s="98" t="s">
        <v>101</v>
      </c>
      <c r="F256" s="66" t="s">
        <v>92</v>
      </c>
      <c r="G256" s="99" t="s">
        <v>146</v>
      </c>
      <c r="H256" s="161">
        <f t="shared" si="115"/>
        <v>0</v>
      </c>
      <c r="I256" s="189"/>
      <c r="J256" s="189"/>
      <c r="K256" s="189"/>
      <c r="L256" s="187"/>
      <c r="M256" s="188"/>
      <c r="N256" s="188"/>
      <c r="O256" s="188"/>
      <c r="P256" s="189"/>
      <c r="Q256" s="187"/>
    </row>
    <row r="257" spans="1:17" x14ac:dyDescent="0.25">
      <c r="A257" s="40" t="s">
        <v>91</v>
      </c>
      <c r="B257" s="27">
        <v>2023</v>
      </c>
      <c r="C257" s="27" t="s">
        <v>151</v>
      </c>
      <c r="D257" s="27" t="s">
        <v>153</v>
      </c>
      <c r="E257" s="29" t="s">
        <v>101</v>
      </c>
      <c r="F257" s="27" t="s">
        <v>92</v>
      </c>
      <c r="G257" s="30" t="s">
        <v>146</v>
      </c>
      <c r="H257" s="164">
        <f t="shared" si="115"/>
        <v>0</v>
      </c>
      <c r="I257" s="192"/>
      <c r="J257" s="192"/>
      <c r="K257" s="192"/>
      <c r="L257" s="190"/>
      <c r="M257" s="191"/>
      <c r="N257" s="191"/>
      <c r="O257" s="191"/>
      <c r="P257" s="192"/>
      <c r="Q257" s="190"/>
    </row>
    <row r="258" spans="1:17" x14ac:dyDescent="0.25">
      <c r="A258" s="40" t="s">
        <v>91</v>
      </c>
      <c r="B258" s="27">
        <v>2023</v>
      </c>
      <c r="C258" s="27" t="s">
        <v>151</v>
      </c>
      <c r="D258" s="27" t="s">
        <v>154</v>
      </c>
      <c r="E258" s="29" t="s">
        <v>101</v>
      </c>
      <c r="F258" s="27" t="s">
        <v>92</v>
      </c>
      <c r="G258" s="30" t="s">
        <v>146</v>
      </c>
      <c r="H258" s="164">
        <f t="shared" si="115"/>
        <v>0</v>
      </c>
      <c r="I258" s="192"/>
      <c r="J258" s="192"/>
      <c r="K258" s="192"/>
      <c r="L258" s="190"/>
      <c r="M258" s="191"/>
      <c r="N258" s="191"/>
      <c r="O258" s="191"/>
      <c r="P258" s="192"/>
      <c r="Q258" s="190"/>
    </row>
    <row r="259" spans="1:17" x14ac:dyDescent="0.25">
      <c r="A259" s="40" t="s">
        <v>91</v>
      </c>
      <c r="B259" s="27">
        <v>2023</v>
      </c>
      <c r="C259" s="27" t="s">
        <v>151</v>
      </c>
      <c r="D259" s="27" t="s">
        <v>155</v>
      </c>
      <c r="E259" s="29" t="s">
        <v>101</v>
      </c>
      <c r="F259" s="27" t="s">
        <v>92</v>
      </c>
      <c r="G259" s="30" t="s">
        <v>146</v>
      </c>
      <c r="H259" s="164">
        <f t="shared" si="115"/>
        <v>0</v>
      </c>
      <c r="I259" s="192"/>
      <c r="J259" s="192"/>
      <c r="K259" s="192"/>
      <c r="L259" s="190"/>
      <c r="M259" s="191"/>
      <c r="N259" s="191"/>
      <c r="O259" s="191"/>
      <c r="P259" s="192"/>
      <c r="Q259" s="190"/>
    </row>
    <row r="260" spans="1:17" x14ac:dyDescent="0.25">
      <c r="A260" s="40" t="s">
        <v>91</v>
      </c>
      <c r="B260" s="27">
        <v>2023</v>
      </c>
      <c r="C260" s="27" t="s">
        <v>151</v>
      </c>
      <c r="D260" s="27" t="s">
        <v>156</v>
      </c>
      <c r="E260" s="29" t="s">
        <v>101</v>
      </c>
      <c r="F260" s="27" t="s">
        <v>92</v>
      </c>
      <c r="G260" s="30" t="s">
        <v>146</v>
      </c>
      <c r="H260" s="164">
        <f t="shared" si="115"/>
        <v>0</v>
      </c>
      <c r="I260" s="192"/>
      <c r="J260" s="192"/>
      <c r="K260" s="192"/>
      <c r="L260" s="190"/>
      <c r="M260" s="191"/>
      <c r="N260" s="191"/>
      <c r="O260" s="191"/>
      <c r="P260" s="192"/>
      <c r="Q260" s="190"/>
    </row>
    <row r="261" spans="1:17" x14ac:dyDescent="0.25">
      <c r="A261" s="40" t="s">
        <v>91</v>
      </c>
      <c r="B261" s="27">
        <v>2023</v>
      </c>
      <c r="C261" s="27" t="s">
        <v>151</v>
      </c>
      <c r="D261" s="27" t="s">
        <v>157</v>
      </c>
      <c r="E261" s="29" t="s">
        <v>101</v>
      </c>
      <c r="F261" s="27" t="s">
        <v>92</v>
      </c>
      <c r="G261" s="30" t="s">
        <v>146</v>
      </c>
      <c r="H261" s="164">
        <f t="shared" si="115"/>
        <v>0</v>
      </c>
      <c r="I261" s="192"/>
      <c r="J261" s="192"/>
      <c r="K261" s="192"/>
      <c r="L261" s="190"/>
      <c r="M261" s="191"/>
      <c r="N261" s="191"/>
      <c r="O261" s="191"/>
      <c r="P261" s="192"/>
      <c r="Q261" s="190"/>
    </row>
    <row r="262" spans="1:17" x14ac:dyDescent="0.25">
      <c r="A262" s="40" t="s">
        <v>91</v>
      </c>
      <c r="B262" s="27">
        <v>2023</v>
      </c>
      <c r="C262" s="27" t="s">
        <v>151</v>
      </c>
      <c r="D262" s="27" t="s">
        <v>158</v>
      </c>
      <c r="E262" s="29" t="s">
        <v>101</v>
      </c>
      <c r="F262" s="27" t="s">
        <v>92</v>
      </c>
      <c r="G262" s="30" t="s">
        <v>146</v>
      </c>
      <c r="H262" s="164">
        <f t="shared" si="115"/>
        <v>0</v>
      </c>
      <c r="I262" s="192"/>
      <c r="J262" s="192"/>
      <c r="K262" s="192"/>
      <c r="L262" s="190"/>
      <c r="M262" s="191"/>
      <c r="N262" s="191"/>
      <c r="O262" s="191"/>
      <c r="P262" s="192"/>
      <c r="Q262" s="190"/>
    </row>
    <row r="263" spans="1:17" x14ac:dyDescent="0.25">
      <c r="A263" s="40" t="s">
        <v>91</v>
      </c>
      <c r="B263" s="27">
        <v>2023</v>
      </c>
      <c r="C263" s="27" t="s">
        <v>151</v>
      </c>
      <c r="D263" s="27" t="s">
        <v>159</v>
      </c>
      <c r="E263" s="29" t="s">
        <v>101</v>
      </c>
      <c r="F263" s="27" t="s">
        <v>92</v>
      </c>
      <c r="G263" s="30" t="s">
        <v>146</v>
      </c>
      <c r="H263" s="164">
        <f t="shared" si="115"/>
        <v>0</v>
      </c>
      <c r="I263" s="192"/>
      <c r="J263" s="192"/>
      <c r="K263" s="192"/>
      <c r="L263" s="190"/>
      <c r="M263" s="191"/>
      <c r="N263" s="191"/>
      <c r="O263" s="191"/>
      <c r="P263" s="192"/>
      <c r="Q263" s="190"/>
    </row>
    <row r="264" spans="1:17" x14ac:dyDescent="0.25">
      <c r="A264" s="40" t="s">
        <v>91</v>
      </c>
      <c r="B264" s="27">
        <v>2023</v>
      </c>
      <c r="C264" s="27" t="s">
        <v>151</v>
      </c>
      <c r="D264" s="27" t="s">
        <v>160</v>
      </c>
      <c r="E264" s="29" t="s">
        <v>101</v>
      </c>
      <c r="F264" s="27" t="s">
        <v>92</v>
      </c>
      <c r="G264" s="30" t="s">
        <v>146</v>
      </c>
      <c r="H264" s="164">
        <f t="shared" si="115"/>
        <v>0</v>
      </c>
      <c r="I264" s="192"/>
      <c r="J264" s="192"/>
      <c r="K264" s="192"/>
      <c r="L264" s="190"/>
      <c r="M264" s="191"/>
      <c r="N264" s="191"/>
      <c r="O264" s="191"/>
      <c r="P264" s="192"/>
      <c r="Q264" s="190"/>
    </row>
    <row r="265" spans="1:17" x14ac:dyDescent="0.25">
      <c r="A265" s="40" t="s">
        <v>91</v>
      </c>
      <c r="B265" s="27">
        <v>2023</v>
      </c>
      <c r="C265" s="27" t="s">
        <v>151</v>
      </c>
      <c r="D265" s="27" t="s">
        <v>161</v>
      </c>
      <c r="E265" s="29" t="s">
        <v>101</v>
      </c>
      <c r="F265" s="27" t="s">
        <v>92</v>
      </c>
      <c r="G265" s="30" t="s">
        <v>146</v>
      </c>
      <c r="H265" s="164">
        <f t="shared" si="115"/>
        <v>0</v>
      </c>
      <c r="I265" s="192"/>
      <c r="J265" s="192"/>
      <c r="K265" s="192"/>
      <c r="L265" s="190"/>
      <c r="M265" s="191"/>
      <c r="N265" s="191"/>
      <c r="O265" s="191"/>
      <c r="P265" s="192"/>
      <c r="Q265" s="190"/>
    </row>
    <row r="266" spans="1:17" x14ac:dyDescent="0.25">
      <c r="A266" s="40" t="s">
        <v>91</v>
      </c>
      <c r="B266" s="27">
        <v>2023</v>
      </c>
      <c r="C266" s="27" t="s">
        <v>151</v>
      </c>
      <c r="D266" s="27" t="s">
        <v>162</v>
      </c>
      <c r="E266" s="29" t="s">
        <v>101</v>
      </c>
      <c r="F266" s="27" t="s">
        <v>92</v>
      </c>
      <c r="G266" s="30" t="s">
        <v>146</v>
      </c>
      <c r="H266" s="164">
        <f t="shared" si="115"/>
        <v>0</v>
      </c>
      <c r="I266" s="192"/>
      <c r="J266" s="192"/>
      <c r="K266" s="192"/>
      <c r="L266" s="190"/>
      <c r="M266" s="191"/>
      <c r="N266" s="191"/>
      <c r="O266" s="191"/>
      <c r="P266" s="192"/>
      <c r="Q266" s="190"/>
    </row>
    <row r="267" spans="1:17" x14ac:dyDescent="0.25">
      <c r="A267" s="40" t="s">
        <v>91</v>
      </c>
      <c r="B267" s="27">
        <v>2023</v>
      </c>
      <c r="C267" s="27" t="s">
        <v>151</v>
      </c>
      <c r="D267" s="27" t="s">
        <v>163</v>
      </c>
      <c r="E267" s="29" t="s">
        <v>101</v>
      </c>
      <c r="F267" s="27" t="s">
        <v>92</v>
      </c>
      <c r="G267" s="30" t="s">
        <v>146</v>
      </c>
      <c r="H267" s="164">
        <f t="shared" si="115"/>
        <v>0</v>
      </c>
      <c r="I267" s="192"/>
      <c r="J267" s="192"/>
      <c r="K267" s="192"/>
      <c r="L267" s="190"/>
      <c r="M267" s="191"/>
      <c r="N267" s="191"/>
      <c r="O267" s="191"/>
      <c r="P267" s="192"/>
      <c r="Q267" s="190"/>
    </row>
    <row r="268" spans="1:17" x14ac:dyDescent="0.25">
      <c r="A268" s="40" t="s">
        <v>91</v>
      </c>
      <c r="B268" s="27">
        <v>2023</v>
      </c>
      <c r="C268" s="27" t="s">
        <v>151</v>
      </c>
      <c r="D268" s="27" t="s">
        <v>164</v>
      </c>
      <c r="E268" s="29" t="s">
        <v>101</v>
      </c>
      <c r="F268" s="27" t="s">
        <v>92</v>
      </c>
      <c r="G268" s="30" t="s">
        <v>146</v>
      </c>
      <c r="H268" s="164">
        <f t="shared" si="115"/>
        <v>0</v>
      </c>
      <c r="I268" s="192"/>
      <c r="J268" s="192"/>
      <c r="K268" s="192"/>
      <c r="L268" s="190"/>
      <c r="M268" s="191"/>
      <c r="N268" s="191"/>
      <c r="O268" s="191"/>
      <c r="P268" s="192"/>
      <c r="Q268" s="190"/>
    </row>
    <row r="269" spans="1:17" x14ac:dyDescent="0.25">
      <c r="A269" s="40" t="s">
        <v>91</v>
      </c>
      <c r="B269" s="27">
        <v>2023</v>
      </c>
      <c r="C269" s="27" t="s">
        <v>151</v>
      </c>
      <c r="D269" s="27" t="s">
        <v>165</v>
      </c>
      <c r="E269" s="29" t="s">
        <v>101</v>
      </c>
      <c r="F269" s="27" t="s">
        <v>92</v>
      </c>
      <c r="G269" s="30" t="s">
        <v>146</v>
      </c>
      <c r="H269" s="164">
        <f t="shared" si="115"/>
        <v>0</v>
      </c>
      <c r="I269" s="192"/>
      <c r="J269" s="192"/>
      <c r="K269" s="192"/>
      <c r="L269" s="190"/>
      <c r="M269" s="191"/>
      <c r="N269" s="191"/>
      <c r="O269" s="191"/>
      <c r="P269" s="192"/>
      <c r="Q269" s="190"/>
    </row>
    <row r="270" spans="1:17" x14ac:dyDescent="0.25">
      <c r="A270" s="40" t="s">
        <v>91</v>
      </c>
      <c r="B270" s="27">
        <v>2023</v>
      </c>
      <c r="C270" s="27" t="s">
        <v>166</v>
      </c>
      <c r="D270" s="27" t="s">
        <v>152</v>
      </c>
      <c r="E270" s="29" t="s">
        <v>101</v>
      </c>
      <c r="F270" s="27" t="s">
        <v>92</v>
      </c>
      <c r="G270" s="30" t="s">
        <v>146</v>
      </c>
      <c r="H270" s="164">
        <f t="shared" si="115"/>
        <v>0</v>
      </c>
      <c r="I270" s="192"/>
      <c r="J270" s="192"/>
      <c r="K270" s="192"/>
      <c r="L270" s="190"/>
      <c r="M270" s="191"/>
      <c r="N270" s="191"/>
      <c r="O270" s="191"/>
      <c r="P270" s="192"/>
      <c r="Q270" s="190"/>
    </row>
    <row r="271" spans="1:17" x14ac:dyDescent="0.25">
      <c r="A271" s="40" t="s">
        <v>91</v>
      </c>
      <c r="B271" s="27">
        <v>2023</v>
      </c>
      <c r="C271" s="27" t="s">
        <v>166</v>
      </c>
      <c r="D271" s="27" t="s">
        <v>153</v>
      </c>
      <c r="E271" s="29" t="s">
        <v>101</v>
      </c>
      <c r="F271" s="27" t="s">
        <v>92</v>
      </c>
      <c r="G271" s="30" t="s">
        <v>146</v>
      </c>
      <c r="H271" s="164">
        <f t="shared" si="115"/>
        <v>0</v>
      </c>
      <c r="I271" s="192"/>
      <c r="J271" s="192"/>
      <c r="K271" s="192"/>
      <c r="L271" s="190"/>
      <c r="M271" s="191"/>
      <c r="N271" s="191"/>
      <c r="O271" s="191"/>
      <c r="P271" s="192"/>
      <c r="Q271" s="190"/>
    </row>
    <row r="272" spans="1:17" x14ac:dyDescent="0.25">
      <c r="A272" s="40" t="s">
        <v>91</v>
      </c>
      <c r="B272" s="27">
        <v>2023</v>
      </c>
      <c r="C272" s="27" t="s">
        <v>166</v>
      </c>
      <c r="D272" s="27" t="s">
        <v>154</v>
      </c>
      <c r="E272" s="29" t="s">
        <v>101</v>
      </c>
      <c r="F272" s="27" t="s">
        <v>92</v>
      </c>
      <c r="G272" s="30" t="s">
        <v>146</v>
      </c>
      <c r="H272" s="164">
        <f t="shared" si="115"/>
        <v>0</v>
      </c>
      <c r="I272" s="192"/>
      <c r="J272" s="192"/>
      <c r="K272" s="192"/>
      <c r="L272" s="190"/>
      <c r="M272" s="191"/>
      <c r="N272" s="191"/>
      <c r="O272" s="191"/>
      <c r="P272" s="192"/>
      <c r="Q272" s="190"/>
    </row>
    <row r="273" spans="1:17" x14ac:dyDescent="0.25">
      <c r="A273" s="40" t="s">
        <v>91</v>
      </c>
      <c r="B273" s="27">
        <v>2023</v>
      </c>
      <c r="C273" s="27" t="s">
        <v>166</v>
      </c>
      <c r="D273" s="27" t="s">
        <v>155</v>
      </c>
      <c r="E273" s="29" t="s">
        <v>101</v>
      </c>
      <c r="F273" s="27" t="s">
        <v>92</v>
      </c>
      <c r="G273" s="30" t="s">
        <v>146</v>
      </c>
      <c r="H273" s="164">
        <f t="shared" si="115"/>
        <v>0</v>
      </c>
      <c r="I273" s="192"/>
      <c r="J273" s="192"/>
      <c r="K273" s="192"/>
      <c r="L273" s="190"/>
      <c r="M273" s="191"/>
      <c r="N273" s="191"/>
      <c r="O273" s="191"/>
      <c r="P273" s="192"/>
      <c r="Q273" s="190"/>
    </row>
    <row r="274" spans="1:17" x14ac:dyDescent="0.25">
      <c r="A274" s="40" t="s">
        <v>91</v>
      </c>
      <c r="B274" s="27">
        <v>2023</v>
      </c>
      <c r="C274" s="27" t="s">
        <v>166</v>
      </c>
      <c r="D274" s="27" t="s">
        <v>156</v>
      </c>
      <c r="E274" s="29" t="s">
        <v>101</v>
      </c>
      <c r="F274" s="27" t="s">
        <v>92</v>
      </c>
      <c r="G274" s="30" t="s">
        <v>146</v>
      </c>
      <c r="H274" s="164">
        <f t="shared" si="115"/>
        <v>0</v>
      </c>
      <c r="I274" s="192"/>
      <c r="J274" s="192"/>
      <c r="K274" s="192"/>
      <c r="L274" s="190"/>
      <c r="M274" s="191"/>
      <c r="N274" s="191"/>
      <c r="O274" s="191"/>
      <c r="P274" s="192"/>
      <c r="Q274" s="190"/>
    </row>
    <row r="275" spans="1:17" x14ac:dyDescent="0.25">
      <c r="A275" s="40" t="s">
        <v>91</v>
      </c>
      <c r="B275" s="27">
        <v>2023</v>
      </c>
      <c r="C275" s="27" t="s">
        <v>166</v>
      </c>
      <c r="D275" s="27" t="s">
        <v>157</v>
      </c>
      <c r="E275" s="29" t="s">
        <v>101</v>
      </c>
      <c r="F275" s="27" t="s">
        <v>92</v>
      </c>
      <c r="G275" s="30" t="s">
        <v>146</v>
      </c>
      <c r="H275" s="164">
        <f t="shared" si="115"/>
        <v>0</v>
      </c>
      <c r="I275" s="192"/>
      <c r="J275" s="192"/>
      <c r="K275" s="192"/>
      <c r="L275" s="190"/>
      <c r="M275" s="191"/>
      <c r="N275" s="191"/>
      <c r="O275" s="191"/>
      <c r="P275" s="192"/>
      <c r="Q275" s="190"/>
    </row>
    <row r="276" spans="1:17" x14ac:dyDescent="0.25">
      <c r="A276" s="40" t="s">
        <v>91</v>
      </c>
      <c r="B276" s="27">
        <v>2023</v>
      </c>
      <c r="C276" s="27" t="s">
        <v>166</v>
      </c>
      <c r="D276" s="27" t="s">
        <v>158</v>
      </c>
      <c r="E276" s="29" t="s">
        <v>101</v>
      </c>
      <c r="F276" s="27" t="s">
        <v>92</v>
      </c>
      <c r="G276" s="30" t="s">
        <v>146</v>
      </c>
      <c r="H276" s="164">
        <f t="shared" si="115"/>
        <v>0</v>
      </c>
      <c r="I276" s="192"/>
      <c r="J276" s="192"/>
      <c r="K276" s="192"/>
      <c r="L276" s="190"/>
      <c r="M276" s="191"/>
      <c r="N276" s="191"/>
      <c r="O276" s="191"/>
      <c r="P276" s="192"/>
      <c r="Q276" s="190"/>
    </row>
    <row r="277" spans="1:17" x14ac:dyDescent="0.25">
      <c r="A277" s="40" t="s">
        <v>91</v>
      </c>
      <c r="B277" s="27">
        <v>2023</v>
      </c>
      <c r="C277" s="27" t="s">
        <v>166</v>
      </c>
      <c r="D277" s="27" t="s">
        <v>159</v>
      </c>
      <c r="E277" s="29" t="s">
        <v>101</v>
      </c>
      <c r="F277" s="27" t="s">
        <v>92</v>
      </c>
      <c r="G277" s="30" t="s">
        <v>146</v>
      </c>
      <c r="H277" s="164">
        <f t="shared" si="115"/>
        <v>0</v>
      </c>
      <c r="I277" s="192"/>
      <c r="J277" s="192"/>
      <c r="K277" s="192"/>
      <c r="L277" s="190"/>
      <c r="M277" s="191"/>
      <c r="N277" s="191"/>
      <c r="O277" s="191"/>
      <c r="P277" s="192"/>
      <c r="Q277" s="190"/>
    </row>
    <row r="278" spans="1:17" x14ac:dyDescent="0.25">
      <c r="A278" s="40" t="s">
        <v>91</v>
      </c>
      <c r="B278" s="27">
        <v>2023</v>
      </c>
      <c r="C278" s="27" t="s">
        <v>166</v>
      </c>
      <c r="D278" s="27" t="s">
        <v>160</v>
      </c>
      <c r="E278" s="29" t="s">
        <v>101</v>
      </c>
      <c r="F278" s="27" t="s">
        <v>92</v>
      </c>
      <c r="G278" s="30" t="s">
        <v>146</v>
      </c>
      <c r="H278" s="164">
        <f t="shared" si="115"/>
        <v>0</v>
      </c>
      <c r="I278" s="192"/>
      <c r="J278" s="192"/>
      <c r="K278" s="192"/>
      <c r="L278" s="190"/>
      <c r="M278" s="191"/>
      <c r="N278" s="191"/>
      <c r="O278" s="191"/>
      <c r="P278" s="192"/>
      <c r="Q278" s="190"/>
    </row>
    <row r="279" spans="1:17" x14ac:dyDescent="0.25">
      <c r="A279" s="40" t="s">
        <v>91</v>
      </c>
      <c r="B279" s="27">
        <v>2023</v>
      </c>
      <c r="C279" s="27" t="s">
        <v>166</v>
      </c>
      <c r="D279" s="27" t="s">
        <v>161</v>
      </c>
      <c r="E279" s="29" t="s">
        <v>101</v>
      </c>
      <c r="F279" s="27" t="s">
        <v>92</v>
      </c>
      <c r="G279" s="30" t="s">
        <v>146</v>
      </c>
      <c r="H279" s="164">
        <f t="shared" si="115"/>
        <v>0</v>
      </c>
      <c r="I279" s="192"/>
      <c r="J279" s="192"/>
      <c r="K279" s="192"/>
      <c r="L279" s="190"/>
      <c r="M279" s="191"/>
      <c r="N279" s="191"/>
      <c r="O279" s="191"/>
      <c r="P279" s="192"/>
      <c r="Q279" s="190"/>
    </row>
    <row r="280" spans="1:17" x14ac:dyDescent="0.25">
      <c r="A280" s="40" t="s">
        <v>91</v>
      </c>
      <c r="B280" s="27">
        <v>2023</v>
      </c>
      <c r="C280" s="27" t="s">
        <v>166</v>
      </c>
      <c r="D280" s="27" t="s">
        <v>162</v>
      </c>
      <c r="E280" s="29" t="s">
        <v>101</v>
      </c>
      <c r="F280" s="27" t="s">
        <v>92</v>
      </c>
      <c r="G280" s="30" t="s">
        <v>146</v>
      </c>
      <c r="H280" s="164">
        <f t="shared" si="115"/>
        <v>0</v>
      </c>
      <c r="I280" s="192"/>
      <c r="J280" s="192"/>
      <c r="K280" s="192"/>
      <c r="L280" s="190"/>
      <c r="M280" s="191"/>
      <c r="N280" s="191"/>
      <c r="O280" s="191"/>
      <c r="P280" s="192"/>
      <c r="Q280" s="190"/>
    </row>
    <row r="281" spans="1:17" x14ac:dyDescent="0.25">
      <c r="A281" s="40" t="s">
        <v>91</v>
      </c>
      <c r="B281" s="27">
        <v>2023</v>
      </c>
      <c r="C281" s="27" t="s">
        <v>166</v>
      </c>
      <c r="D281" s="27" t="s">
        <v>163</v>
      </c>
      <c r="E281" s="29" t="s">
        <v>101</v>
      </c>
      <c r="F281" s="27" t="s">
        <v>92</v>
      </c>
      <c r="G281" s="30" t="s">
        <v>146</v>
      </c>
      <c r="H281" s="164">
        <f t="shared" si="115"/>
        <v>0</v>
      </c>
      <c r="I281" s="192"/>
      <c r="J281" s="192"/>
      <c r="K281" s="192"/>
      <c r="L281" s="190"/>
      <c r="M281" s="191"/>
      <c r="N281" s="191"/>
      <c r="O281" s="191"/>
      <c r="P281" s="192"/>
      <c r="Q281" s="190"/>
    </row>
    <row r="282" spans="1:17" x14ac:dyDescent="0.25">
      <c r="A282" s="40" t="s">
        <v>91</v>
      </c>
      <c r="B282" s="27">
        <v>2023</v>
      </c>
      <c r="C282" s="27" t="s">
        <v>166</v>
      </c>
      <c r="D282" s="27" t="s">
        <v>164</v>
      </c>
      <c r="E282" s="29" t="s">
        <v>101</v>
      </c>
      <c r="F282" s="27" t="s">
        <v>92</v>
      </c>
      <c r="G282" s="30" t="s">
        <v>146</v>
      </c>
      <c r="H282" s="164">
        <f t="shared" si="115"/>
        <v>0</v>
      </c>
      <c r="I282" s="192"/>
      <c r="J282" s="192"/>
      <c r="K282" s="192"/>
      <c r="L282" s="190"/>
      <c r="M282" s="191"/>
      <c r="N282" s="191"/>
      <c r="O282" s="191"/>
      <c r="P282" s="192"/>
      <c r="Q282" s="190"/>
    </row>
    <row r="283" spans="1:17" x14ac:dyDescent="0.25">
      <c r="A283" s="40" t="s">
        <v>91</v>
      </c>
      <c r="B283" s="27">
        <v>2023</v>
      </c>
      <c r="C283" s="27" t="s">
        <v>166</v>
      </c>
      <c r="D283" s="27" t="s">
        <v>165</v>
      </c>
      <c r="E283" s="29" t="s">
        <v>101</v>
      </c>
      <c r="F283" s="27" t="s">
        <v>92</v>
      </c>
      <c r="G283" s="30" t="s">
        <v>146</v>
      </c>
      <c r="H283" s="164">
        <f t="shared" si="115"/>
        <v>0</v>
      </c>
      <c r="I283" s="192"/>
      <c r="J283" s="192"/>
      <c r="K283" s="192"/>
      <c r="L283" s="190"/>
      <c r="M283" s="191"/>
      <c r="N283" s="191"/>
      <c r="O283" s="191"/>
      <c r="P283" s="192"/>
      <c r="Q283" s="190"/>
    </row>
    <row r="284" spans="1:17" x14ac:dyDescent="0.25">
      <c r="A284" s="65" t="s">
        <v>91</v>
      </c>
      <c r="B284" s="66">
        <v>2021</v>
      </c>
      <c r="C284" s="66" t="s">
        <v>151</v>
      </c>
      <c r="D284" s="66" t="s">
        <v>152</v>
      </c>
      <c r="E284" s="98" t="s">
        <v>102</v>
      </c>
      <c r="F284" s="66" t="s">
        <v>92</v>
      </c>
      <c r="G284" s="99" t="s">
        <v>146</v>
      </c>
      <c r="H284" s="161">
        <f t="shared" si="115"/>
        <v>0</v>
      </c>
      <c r="I284" s="189"/>
      <c r="J284" s="189"/>
      <c r="K284" s="189"/>
      <c r="L284" s="187"/>
      <c r="M284" s="188"/>
      <c r="N284" s="188"/>
      <c r="O284" s="188"/>
      <c r="P284" s="189"/>
      <c r="Q284" s="187"/>
    </row>
    <row r="285" spans="1:17" x14ac:dyDescent="0.25">
      <c r="A285" s="40" t="s">
        <v>91</v>
      </c>
      <c r="B285" s="27">
        <v>2021</v>
      </c>
      <c r="C285" s="27" t="s">
        <v>151</v>
      </c>
      <c r="D285" s="27" t="s">
        <v>153</v>
      </c>
      <c r="E285" s="29" t="s">
        <v>102</v>
      </c>
      <c r="F285" s="27" t="s">
        <v>92</v>
      </c>
      <c r="G285" s="30" t="s">
        <v>146</v>
      </c>
      <c r="H285" s="164">
        <f t="shared" si="115"/>
        <v>0</v>
      </c>
      <c r="I285" s="192"/>
      <c r="J285" s="192"/>
      <c r="K285" s="192"/>
      <c r="L285" s="190"/>
      <c r="M285" s="191"/>
      <c r="N285" s="191"/>
      <c r="O285" s="191"/>
      <c r="P285" s="192"/>
      <c r="Q285" s="190"/>
    </row>
    <row r="286" spans="1:17" x14ac:dyDescent="0.25">
      <c r="A286" s="40" t="s">
        <v>91</v>
      </c>
      <c r="B286" s="27">
        <v>2021</v>
      </c>
      <c r="C286" s="27" t="s">
        <v>151</v>
      </c>
      <c r="D286" s="27" t="s">
        <v>154</v>
      </c>
      <c r="E286" s="29" t="s">
        <v>102</v>
      </c>
      <c r="F286" s="27" t="s">
        <v>92</v>
      </c>
      <c r="G286" s="30" t="s">
        <v>146</v>
      </c>
      <c r="H286" s="164">
        <f t="shared" si="115"/>
        <v>0</v>
      </c>
      <c r="I286" s="192"/>
      <c r="J286" s="192"/>
      <c r="K286" s="192"/>
      <c r="L286" s="190"/>
      <c r="M286" s="191"/>
      <c r="N286" s="191"/>
      <c r="O286" s="191"/>
      <c r="P286" s="192"/>
      <c r="Q286" s="190"/>
    </row>
    <row r="287" spans="1:17" x14ac:dyDescent="0.25">
      <c r="A287" s="40" t="s">
        <v>91</v>
      </c>
      <c r="B287" s="27">
        <v>2021</v>
      </c>
      <c r="C287" s="27" t="s">
        <v>151</v>
      </c>
      <c r="D287" s="27" t="s">
        <v>155</v>
      </c>
      <c r="E287" s="29" t="s">
        <v>102</v>
      </c>
      <c r="F287" s="27" t="s">
        <v>92</v>
      </c>
      <c r="G287" s="30" t="s">
        <v>146</v>
      </c>
      <c r="H287" s="164">
        <f t="shared" si="115"/>
        <v>0</v>
      </c>
      <c r="I287" s="192"/>
      <c r="J287" s="192"/>
      <c r="K287" s="192"/>
      <c r="L287" s="190"/>
      <c r="M287" s="191"/>
      <c r="N287" s="191"/>
      <c r="O287" s="191"/>
      <c r="P287" s="192"/>
      <c r="Q287" s="190"/>
    </row>
    <row r="288" spans="1:17" x14ac:dyDescent="0.25">
      <c r="A288" s="40" t="s">
        <v>91</v>
      </c>
      <c r="B288" s="27">
        <v>2021</v>
      </c>
      <c r="C288" s="27" t="s">
        <v>151</v>
      </c>
      <c r="D288" s="27" t="s">
        <v>156</v>
      </c>
      <c r="E288" s="29" t="s">
        <v>102</v>
      </c>
      <c r="F288" s="27" t="s">
        <v>92</v>
      </c>
      <c r="G288" s="30" t="s">
        <v>146</v>
      </c>
      <c r="H288" s="164">
        <f t="shared" si="115"/>
        <v>0</v>
      </c>
      <c r="I288" s="192"/>
      <c r="J288" s="192"/>
      <c r="K288" s="192"/>
      <c r="L288" s="190"/>
      <c r="M288" s="191"/>
      <c r="N288" s="191"/>
      <c r="O288" s="191"/>
      <c r="P288" s="192"/>
      <c r="Q288" s="190"/>
    </row>
    <row r="289" spans="1:17" x14ac:dyDescent="0.25">
      <c r="A289" s="40" t="s">
        <v>91</v>
      </c>
      <c r="B289" s="27">
        <v>2021</v>
      </c>
      <c r="C289" s="27" t="s">
        <v>151</v>
      </c>
      <c r="D289" s="27" t="s">
        <v>157</v>
      </c>
      <c r="E289" s="29" t="s">
        <v>102</v>
      </c>
      <c r="F289" s="27" t="s">
        <v>92</v>
      </c>
      <c r="G289" s="30" t="s">
        <v>146</v>
      </c>
      <c r="H289" s="164">
        <f t="shared" si="115"/>
        <v>0</v>
      </c>
      <c r="I289" s="192"/>
      <c r="J289" s="192"/>
      <c r="K289" s="192"/>
      <c r="L289" s="190"/>
      <c r="M289" s="191"/>
      <c r="N289" s="191"/>
      <c r="O289" s="191"/>
      <c r="P289" s="192"/>
      <c r="Q289" s="190"/>
    </row>
    <row r="290" spans="1:17" x14ac:dyDescent="0.25">
      <c r="A290" s="40" t="s">
        <v>91</v>
      </c>
      <c r="B290" s="27">
        <v>2021</v>
      </c>
      <c r="C290" s="27" t="s">
        <v>151</v>
      </c>
      <c r="D290" s="27" t="s">
        <v>158</v>
      </c>
      <c r="E290" s="29" t="s">
        <v>102</v>
      </c>
      <c r="F290" s="27" t="s">
        <v>92</v>
      </c>
      <c r="G290" s="30" t="s">
        <v>146</v>
      </c>
      <c r="H290" s="164">
        <f t="shared" si="115"/>
        <v>0</v>
      </c>
      <c r="I290" s="192"/>
      <c r="J290" s="192"/>
      <c r="K290" s="192"/>
      <c r="L290" s="190"/>
      <c r="M290" s="191"/>
      <c r="N290" s="191"/>
      <c r="O290" s="191"/>
      <c r="P290" s="192"/>
      <c r="Q290" s="190"/>
    </row>
    <row r="291" spans="1:17" x14ac:dyDescent="0.25">
      <c r="A291" s="40" t="s">
        <v>91</v>
      </c>
      <c r="B291" s="27">
        <v>2021</v>
      </c>
      <c r="C291" s="27" t="s">
        <v>151</v>
      </c>
      <c r="D291" s="27" t="s">
        <v>159</v>
      </c>
      <c r="E291" s="29" t="s">
        <v>102</v>
      </c>
      <c r="F291" s="27" t="s">
        <v>92</v>
      </c>
      <c r="G291" s="30" t="s">
        <v>146</v>
      </c>
      <c r="H291" s="164">
        <f t="shared" si="115"/>
        <v>0</v>
      </c>
      <c r="I291" s="192"/>
      <c r="J291" s="192"/>
      <c r="K291" s="192"/>
      <c r="L291" s="190"/>
      <c r="M291" s="191"/>
      <c r="N291" s="191"/>
      <c r="O291" s="191"/>
      <c r="P291" s="192"/>
      <c r="Q291" s="190"/>
    </row>
    <row r="292" spans="1:17" x14ac:dyDescent="0.25">
      <c r="A292" s="40" t="s">
        <v>91</v>
      </c>
      <c r="B292" s="27">
        <v>2021</v>
      </c>
      <c r="C292" s="27" t="s">
        <v>151</v>
      </c>
      <c r="D292" s="27" t="s">
        <v>160</v>
      </c>
      <c r="E292" s="29" t="s">
        <v>102</v>
      </c>
      <c r="F292" s="27" t="s">
        <v>92</v>
      </c>
      <c r="G292" s="30" t="s">
        <v>146</v>
      </c>
      <c r="H292" s="164">
        <f t="shared" si="115"/>
        <v>0</v>
      </c>
      <c r="I292" s="192"/>
      <c r="J292" s="192"/>
      <c r="K292" s="192"/>
      <c r="L292" s="190"/>
      <c r="M292" s="191"/>
      <c r="N292" s="191"/>
      <c r="O292" s="191"/>
      <c r="P292" s="192"/>
      <c r="Q292" s="190"/>
    </row>
    <row r="293" spans="1:17" x14ac:dyDescent="0.25">
      <c r="A293" s="40" t="s">
        <v>91</v>
      </c>
      <c r="B293" s="27">
        <v>2021</v>
      </c>
      <c r="C293" s="27" t="s">
        <v>151</v>
      </c>
      <c r="D293" s="27" t="s">
        <v>161</v>
      </c>
      <c r="E293" s="29" t="s">
        <v>102</v>
      </c>
      <c r="F293" s="27" t="s">
        <v>92</v>
      </c>
      <c r="G293" s="30" t="s">
        <v>146</v>
      </c>
      <c r="H293" s="164">
        <f t="shared" si="115"/>
        <v>0</v>
      </c>
      <c r="I293" s="192"/>
      <c r="J293" s="192"/>
      <c r="K293" s="192"/>
      <c r="L293" s="190"/>
      <c r="M293" s="191"/>
      <c r="N293" s="191"/>
      <c r="O293" s="191"/>
      <c r="P293" s="192"/>
      <c r="Q293" s="190"/>
    </row>
    <row r="294" spans="1:17" x14ac:dyDescent="0.25">
      <c r="A294" s="40" t="s">
        <v>91</v>
      </c>
      <c r="B294" s="27">
        <v>2021</v>
      </c>
      <c r="C294" s="27" t="s">
        <v>151</v>
      </c>
      <c r="D294" s="27" t="s">
        <v>162</v>
      </c>
      <c r="E294" s="29" t="s">
        <v>102</v>
      </c>
      <c r="F294" s="27" t="s">
        <v>92</v>
      </c>
      <c r="G294" s="30" t="s">
        <v>146</v>
      </c>
      <c r="H294" s="164">
        <f t="shared" si="115"/>
        <v>0</v>
      </c>
      <c r="I294" s="192"/>
      <c r="J294" s="192"/>
      <c r="K294" s="192"/>
      <c r="L294" s="190"/>
      <c r="M294" s="191"/>
      <c r="N294" s="191"/>
      <c r="O294" s="191"/>
      <c r="P294" s="192"/>
      <c r="Q294" s="190"/>
    </row>
    <row r="295" spans="1:17" x14ac:dyDescent="0.25">
      <c r="A295" s="40" t="s">
        <v>91</v>
      </c>
      <c r="B295" s="27">
        <v>2021</v>
      </c>
      <c r="C295" s="27" t="s">
        <v>151</v>
      </c>
      <c r="D295" s="27" t="s">
        <v>163</v>
      </c>
      <c r="E295" s="29" t="s">
        <v>102</v>
      </c>
      <c r="F295" s="27" t="s">
        <v>92</v>
      </c>
      <c r="G295" s="30" t="s">
        <v>146</v>
      </c>
      <c r="H295" s="164">
        <f t="shared" si="115"/>
        <v>0</v>
      </c>
      <c r="I295" s="192"/>
      <c r="J295" s="192"/>
      <c r="K295" s="192"/>
      <c r="L295" s="190"/>
      <c r="M295" s="191"/>
      <c r="N295" s="191"/>
      <c r="O295" s="191"/>
      <c r="P295" s="192"/>
      <c r="Q295" s="190"/>
    </row>
    <row r="296" spans="1:17" x14ac:dyDescent="0.25">
      <c r="A296" s="40" t="s">
        <v>91</v>
      </c>
      <c r="B296" s="27">
        <v>2021</v>
      </c>
      <c r="C296" s="27" t="s">
        <v>151</v>
      </c>
      <c r="D296" s="27" t="s">
        <v>164</v>
      </c>
      <c r="E296" s="29" t="s">
        <v>102</v>
      </c>
      <c r="F296" s="27" t="s">
        <v>92</v>
      </c>
      <c r="G296" s="30" t="s">
        <v>146</v>
      </c>
      <c r="H296" s="164">
        <f t="shared" si="115"/>
        <v>0</v>
      </c>
      <c r="I296" s="192"/>
      <c r="J296" s="192"/>
      <c r="K296" s="192"/>
      <c r="L296" s="190"/>
      <c r="M296" s="191"/>
      <c r="N296" s="191"/>
      <c r="O296" s="191"/>
      <c r="P296" s="192"/>
      <c r="Q296" s="190"/>
    </row>
    <row r="297" spans="1:17" x14ac:dyDescent="0.25">
      <c r="A297" s="40" t="s">
        <v>91</v>
      </c>
      <c r="B297" s="27">
        <v>2021</v>
      </c>
      <c r="C297" s="27" t="s">
        <v>151</v>
      </c>
      <c r="D297" s="27" t="s">
        <v>165</v>
      </c>
      <c r="E297" s="29" t="s">
        <v>102</v>
      </c>
      <c r="F297" s="27" t="s">
        <v>92</v>
      </c>
      <c r="G297" s="30" t="s">
        <v>146</v>
      </c>
      <c r="H297" s="164">
        <f t="shared" si="115"/>
        <v>0</v>
      </c>
      <c r="I297" s="192"/>
      <c r="J297" s="192"/>
      <c r="K297" s="192"/>
      <c r="L297" s="190"/>
      <c r="M297" s="191"/>
      <c r="N297" s="191"/>
      <c r="O297" s="191"/>
      <c r="P297" s="192"/>
      <c r="Q297" s="190"/>
    </row>
    <row r="298" spans="1:17" x14ac:dyDescent="0.25">
      <c r="A298" s="40" t="s">
        <v>91</v>
      </c>
      <c r="B298" s="27">
        <v>2021</v>
      </c>
      <c r="C298" s="27" t="s">
        <v>166</v>
      </c>
      <c r="D298" s="27" t="s">
        <v>152</v>
      </c>
      <c r="E298" s="29" t="s">
        <v>102</v>
      </c>
      <c r="F298" s="27" t="s">
        <v>92</v>
      </c>
      <c r="G298" s="30" t="s">
        <v>146</v>
      </c>
      <c r="H298" s="164">
        <f t="shared" si="115"/>
        <v>0</v>
      </c>
      <c r="I298" s="192"/>
      <c r="J298" s="192"/>
      <c r="K298" s="192"/>
      <c r="L298" s="190"/>
      <c r="M298" s="191"/>
      <c r="N298" s="191"/>
      <c r="O298" s="191"/>
      <c r="P298" s="192"/>
      <c r="Q298" s="190"/>
    </row>
    <row r="299" spans="1:17" x14ac:dyDescent="0.25">
      <c r="A299" s="40" t="s">
        <v>91</v>
      </c>
      <c r="B299" s="27">
        <v>2021</v>
      </c>
      <c r="C299" s="27" t="s">
        <v>166</v>
      </c>
      <c r="D299" s="27" t="s">
        <v>153</v>
      </c>
      <c r="E299" s="29" t="s">
        <v>102</v>
      </c>
      <c r="F299" s="27" t="s">
        <v>92</v>
      </c>
      <c r="G299" s="30" t="s">
        <v>146</v>
      </c>
      <c r="H299" s="164">
        <f t="shared" si="115"/>
        <v>0</v>
      </c>
      <c r="I299" s="192"/>
      <c r="J299" s="192"/>
      <c r="K299" s="192"/>
      <c r="L299" s="190"/>
      <c r="M299" s="191"/>
      <c r="N299" s="191"/>
      <c r="O299" s="191"/>
      <c r="P299" s="192"/>
      <c r="Q299" s="190"/>
    </row>
    <row r="300" spans="1:17" x14ac:dyDescent="0.25">
      <c r="A300" s="40" t="s">
        <v>91</v>
      </c>
      <c r="B300" s="27">
        <v>2021</v>
      </c>
      <c r="C300" s="27" t="s">
        <v>166</v>
      </c>
      <c r="D300" s="27" t="s">
        <v>154</v>
      </c>
      <c r="E300" s="29" t="s">
        <v>102</v>
      </c>
      <c r="F300" s="27" t="s">
        <v>92</v>
      </c>
      <c r="G300" s="30" t="s">
        <v>146</v>
      </c>
      <c r="H300" s="164">
        <f t="shared" si="115"/>
        <v>0</v>
      </c>
      <c r="I300" s="192"/>
      <c r="J300" s="192"/>
      <c r="K300" s="192"/>
      <c r="L300" s="190"/>
      <c r="M300" s="191"/>
      <c r="N300" s="191"/>
      <c r="O300" s="191"/>
      <c r="P300" s="192"/>
      <c r="Q300" s="190"/>
    </row>
    <row r="301" spans="1:17" x14ac:dyDescent="0.25">
      <c r="A301" s="40" t="s">
        <v>91</v>
      </c>
      <c r="B301" s="27">
        <v>2021</v>
      </c>
      <c r="C301" s="27" t="s">
        <v>166</v>
      </c>
      <c r="D301" s="27" t="s">
        <v>155</v>
      </c>
      <c r="E301" s="29" t="s">
        <v>102</v>
      </c>
      <c r="F301" s="27" t="s">
        <v>92</v>
      </c>
      <c r="G301" s="30" t="s">
        <v>146</v>
      </c>
      <c r="H301" s="164">
        <f t="shared" si="115"/>
        <v>0</v>
      </c>
      <c r="I301" s="192"/>
      <c r="J301" s="192"/>
      <c r="K301" s="192"/>
      <c r="L301" s="190"/>
      <c r="M301" s="191"/>
      <c r="N301" s="191"/>
      <c r="O301" s="191"/>
      <c r="P301" s="192"/>
      <c r="Q301" s="190"/>
    </row>
    <row r="302" spans="1:17" x14ac:dyDescent="0.25">
      <c r="A302" s="40" t="s">
        <v>91</v>
      </c>
      <c r="B302" s="27">
        <v>2021</v>
      </c>
      <c r="C302" s="27" t="s">
        <v>166</v>
      </c>
      <c r="D302" s="27" t="s">
        <v>156</v>
      </c>
      <c r="E302" s="29" t="s">
        <v>102</v>
      </c>
      <c r="F302" s="27" t="s">
        <v>92</v>
      </c>
      <c r="G302" s="30" t="s">
        <v>146</v>
      </c>
      <c r="H302" s="164">
        <f t="shared" si="115"/>
        <v>0</v>
      </c>
      <c r="I302" s="192"/>
      <c r="J302" s="192"/>
      <c r="K302" s="192"/>
      <c r="L302" s="190"/>
      <c r="M302" s="191"/>
      <c r="N302" s="191"/>
      <c r="O302" s="191"/>
      <c r="P302" s="192"/>
      <c r="Q302" s="190"/>
    </row>
    <row r="303" spans="1:17" x14ac:dyDescent="0.25">
      <c r="A303" s="40" t="s">
        <v>91</v>
      </c>
      <c r="B303" s="27">
        <v>2021</v>
      </c>
      <c r="C303" s="27" t="s">
        <v>166</v>
      </c>
      <c r="D303" s="27" t="s">
        <v>157</v>
      </c>
      <c r="E303" s="29" t="s">
        <v>102</v>
      </c>
      <c r="F303" s="27" t="s">
        <v>92</v>
      </c>
      <c r="G303" s="30" t="s">
        <v>146</v>
      </c>
      <c r="H303" s="164">
        <f t="shared" si="115"/>
        <v>0</v>
      </c>
      <c r="I303" s="192"/>
      <c r="J303" s="192"/>
      <c r="K303" s="192"/>
      <c r="L303" s="190"/>
      <c r="M303" s="191"/>
      <c r="N303" s="191"/>
      <c r="O303" s="191"/>
      <c r="P303" s="192"/>
      <c r="Q303" s="190"/>
    </row>
    <row r="304" spans="1:17" x14ac:dyDescent="0.25">
      <c r="A304" s="40" t="s">
        <v>91</v>
      </c>
      <c r="B304" s="27">
        <v>2021</v>
      </c>
      <c r="C304" s="27" t="s">
        <v>166</v>
      </c>
      <c r="D304" s="27" t="s">
        <v>158</v>
      </c>
      <c r="E304" s="29" t="s">
        <v>102</v>
      </c>
      <c r="F304" s="27" t="s">
        <v>92</v>
      </c>
      <c r="G304" s="30" t="s">
        <v>146</v>
      </c>
      <c r="H304" s="164">
        <f t="shared" si="115"/>
        <v>0</v>
      </c>
      <c r="I304" s="192"/>
      <c r="J304" s="192"/>
      <c r="K304" s="192"/>
      <c r="L304" s="190"/>
      <c r="M304" s="191"/>
      <c r="N304" s="191"/>
      <c r="O304" s="191"/>
      <c r="P304" s="192"/>
      <c r="Q304" s="190"/>
    </row>
    <row r="305" spans="1:17" x14ac:dyDescent="0.25">
      <c r="A305" s="40" t="s">
        <v>91</v>
      </c>
      <c r="B305" s="27">
        <v>2021</v>
      </c>
      <c r="C305" s="27" t="s">
        <v>166</v>
      </c>
      <c r="D305" s="27" t="s">
        <v>159</v>
      </c>
      <c r="E305" s="29" t="s">
        <v>102</v>
      </c>
      <c r="F305" s="27" t="s">
        <v>92</v>
      </c>
      <c r="G305" s="30" t="s">
        <v>146</v>
      </c>
      <c r="H305" s="164">
        <f t="shared" si="115"/>
        <v>0</v>
      </c>
      <c r="I305" s="192"/>
      <c r="J305" s="192"/>
      <c r="K305" s="192"/>
      <c r="L305" s="190"/>
      <c r="M305" s="191"/>
      <c r="N305" s="191"/>
      <c r="O305" s="191"/>
      <c r="P305" s="192"/>
      <c r="Q305" s="190"/>
    </row>
    <row r="306" spans="1:17" x14ac:dyDescent="0.25">
      <c r="A306" s="40" t="s">
        <v>91</v>
      </c>
      <c r="B306" s="27">
        <v>2021</v>
      </c>
      <c r="C306" s="27" t="s">
        <v>166</v>
      </c>
      <c r="D306" s="27" t="s">
        <v>160</v>
      </c>
      <c r="E306" s="29" t="s">
        <v>102</v>
      </c>
      <c r="F306" s="27" t="s">
        <v>92</v>
      </c>
      <c r="G306" s="30" t="s">
        <v>146</v>
      </c>
      <c r="H306" s="164">
        <f t="shared" si="115"/>
        <v>0</v>
      </c>
      <c r="I306" s="192"/>
      <c r="J306" s="192"/>
      <c r="K306" s="192"/>
      <c r="L306" s="190"/>
      <c r="M306" s="191"/>
      <c r="N306" s="191"/>
      <c r="O306" s="191"/>
      <c r="P306" s="192"/>
      <c r="Q306" s="190"/>
    </row>
    <row r="307" spans="1:17" x14ac:dyDescent="0.25">
      <c r="A307" s="40" t="s">
        <v>91</v>
      </c>
      <c r="B307" s="27">
        <v>2021</v>
      </c>
      <c r="C307" s="27" t="s">
        <v>166</v>
      </c>
      <c r="D307" s="27" t="s">
        <v>161</v>
      </c>
      <c r="E307" s="29" t="s">
        <v>102</v>
      </c>
      <c r="F307" s="27" t="s">
        <v>92</v>
      </c>
      <c r="G307" s="30" t="s">
        <v>146</v>
      </c>
      <c r="H307" s="164">
        <f t="shared" si="115"/>
        <v>0</v>
      </c>
      <c r="I307" s="192"/>
      <c r="J307" s="192"/>
      <c r="K307" s="192"/>
      <c r="L307" s="190"/>
      <c r="M307" s="191"/>
      <c r="N307" s="191"/>
      <c r="O307" s="191"/>
      <c r="P307" s="192"/>
      <c r="Q307" s="190"/>
    </row>
    <row r="308" spans="1:17" x14ac:dyDescent="0.25">
      <c r="A308" s="40" t="s">
        <v>91</v>
      </c>
      <c r="B308" s="27">
        <v>2021</v>
      </c>
      <c r="C308" s="27" t="s">
        <v>166</v>
      </c>
      <c r="D308" s="27" t="s">
        <v>162</v>
      </c>
      <c r="E308" s="29" t="s">
        <v>102</v>
      </c>
      <c r="F308" s="27" t="s">
        <v>92</v>
      </c>
      <c r="G308" s="30" t="s">
        <v>146</v>
      </c>
      <c r="H308" s="164">
        <f t="shared" ref="H308:H371" si="116">SUM(I308:Q308)</f>
        <v>0</v>
      </c>
      <c r="I308" s="192"/>
      <c r="J308" s="192"/>
      <c r="K308" s="192"/>
      <c r="L308" s="190"/>
      <c r="M308" s="191"/>
      <c r="N308" s="191"/>
      <c r="O308" s="191"/>
      <c r="P308" s="192"/>
      <c r="Q308" s="190"/>
    </row>
    <row r="309" spans="1:17" x14ac:dyDescent="0.25">
      <c r="A309" s="40" t="s">
        <v>91</v>
      </c>
      <c r="B309" s="27">
        <v>2021</v>
      </c>
      <c r="C309" s="27" t="s">
        <v>166</v>
      </c>
      <c r="D309" s="27" t="s">
        <v>163</v>
      </c>
      <c r="E309" s="29" t="s">
        <v>102</v>
      </c>
      <c r="F309" s="27" t="s">
        <v>92</v>
      </c>
      <c r="G309" s="30" t="s">
        <v>146</v>
      </c>
      <c r="H309" s="164">
        <f t="shared" si="116"/>
        <v>0</v>
      </c>
      <c r="I309" s="192"/>
      <c r="J309" s="192"/>
      <c r="K309" s="192"/>
      <c r="L309" s="190"/>
      <c r="M309" s="191"/>
      <c r="N309" s="191"/>
      <c r="O309" s="191"/>
      <c r="P309" s="192"/>
      <c r="Q309" s="190"/>
    </row>
    <row r="310" spans="1:17" x14ac:dyDescent="0.25">
      <c r="A310" s="40" t="s">
        <v>91</v>
      </c>
      <c r="B310" s="27">
        <v>2021</v>
      </c>
      <c r="C310" s="27" t="s">
        <v>166</v>
      </c>
      <c r="D310" s="27" t="s">
        <v>164</v>
      </c>
      <c r="E310" s="29" t="s">
        <v>102</v>
      </c>
      <c r="F310" s="27" t="s">
        <v>92</v>
      </c>
      <c r="G310" s="30" t="s">
        <v>146</v>
      </c>
      <c r="H310" s="164">
        <f t="shared" si="116"/>
        <v>0</v>
      </c>
      <c r="I310" s="192"/>
      <c r="J310" s="192"/>
      <c r="K310" s="192"/>
      <c r="L310" s="190"/>
      <c r="M310" s="191"/>
      <c r="N310" s="191"/>
      <c r="O310" s="191"/>
      <c r="P310" s="192"/>
      <c r="Q310" s="190"/>
    </row>
    <row r="311" spans="1:17" x14ac:dyDescent="0.25">
      <c r="A311" s="40" t="s">
        <v>91</v>
      </c>
      <c r="B311" s="27">
        <v>2021</v>
      </c>
      <c r="C311" s="27" t="s">
        <v>166</v>
      </c>
      <c r="D311" s="27" t="s">
        <v>165</v>
      </c>
      <c r="E311" s="29" t="s">
        <v>102</v>
      </c>
      <c r="F311" s="27" t="s">
        <v>92</v>
      </c>
      <c r="G311" s="30" t="s">
        <v>146</v>
      </c>
      <c r="H311" s="164">
        <f t="shared" si="116"/>
        <v>0</v>
      </c>
      <c r="I311" s="192"/>
      <c r="J311" s="192"/>
      <c r="K311" s="192"/>
      <c r="L311" s="190"/>
      <c r="M311" s="191"/>
      <c r="N311" s="191"/>
      <c r="O311" s="191"/>
      <c r="P311" s="192"/>
      <c r="Q311" s="190"/>
    </row>
    <row r="312" spans="1:17" x14ac:dyDescent="0.25">
      <c r="A312" s="65" t="s">
        <v>91</v>
      </c>
      <c r="B312" s="66">
        <v>2022</v>
      </c>
      <c r="C312" s="66" t="s">
        <v>151</v>
      </c>
      <c r="D312" s="66" t="s">
        <v>152</v>
      </c>
      <c r="E312" s="98" t="s">
        <v>102</v>
      </c>
      <c r="F312" s="66" t="s">
        <v>92</v>
      </c>
      <c r="G312" s="99" t="s">
        <v>146</v>
      </c>
      <c r="H312" s="161">
        <f t="shared" si="116"/>
        <v>0</v>
      </c>
      <c r="I312" s="189"/>
      <c r="J312" s="189"/>
      <c r="K312" s="189"/>
      <c r="L312" s="187"/>
      <c r="M312" s="188"/>
      <c r="N312" s="188"/>
      <c r="O312" s="188"/>
      <c r="P312" s="189"/>
      <c r="Q312" s="187"/>
    </row>
    <row r="313" spans="1:17" x14ac:dyDescent="0.25">
      <c r="A313" s="40" t="s">
        <v>91</v>
      </c>
      <c r="B313" s="27">
        <v>2022</v>
      </c>
      <c r="C313" s="27" t="s">
        <v>151</v>
      </c>
      <c r="D313" s="27" t="s">
        <v>153</v>
      </c>
      <c r="E313" s="29" t="s">
        <v>102</v>
      </c>
      <c r="F313" s="27" t="s">
        <v>92</v>
      </c>
      <c r="G313" s="30" t="s">
        <v>146</v>
      </c>
      <c r="H313" s="164">
        <f t="shared" si="116"/>
        <v>0</v>
      </c>
      <c r="I313" s="192"/>
      <c r="J313" s="192"/>
      <c r="K313" s="192"/>
      <c r="L313" s="190"/>
      <c r="M313" s="191"/>
      <c r="N313" s="191"/>
      <c r="O313" s="191"/>
      <c r="P313" s="192"/>
      <c r="Q313" s="190"/>
    </row>
    <row r="314" spans="1:17" x14ac:dyDescent="0.25">
      <c r="A314" s="40" t="s">
        <v>91</v>
      </c>
      <c r="B314" s="27">
        <v>2022</v>
      </c>
      <c r="C314" s="27" t="s">
        <v>151</v>
      </c>
      <c r="D314" s="27" t="s">
        <v>154</v>
      </c>
      <c r="E314" s="29" t="s">
        <v>102</v>
      </c>
      <c r="F314" s="27" t="s">
        <v>92</v>
      </c>
      <c r="G314" s="30" t="s">
        <v>146</v>
      </c>
      <c r="H314" s="164">
        <f t="shared" si="116"/>
        <v>0</v>
      </c>
      <c r="I314" s="192"/>
      <c r="J314" s="192"/>
      <c r="K314" s="192"/>
      <c r="L314" s="190"/>
      <c r="M314" s="191"/>
      <c r="N314" s="191"/>
      <c r="O314" s="191"/>
      <c r="P314" s="192"/>
      <c r="Q314" s="190"/>
    </row>
    <row r="315" spans="1:17" x14ac:dyDescent="0.25">
      <c r="A315" s="40" t="s">
        <v>91</v>
      </c>
      <c r="B315" s="27">
        <v>2022</v>
      </c>
      <c r="C315" s="27" t="s">
        <v>151</v>
      </c>
      <c r="D315" s="27" t="s">
        <v>155</v>
      </c>
      <c r="E315" s="29" t="s">
        <v>102</v>
      </c>
      <c r="F315" s="27" t="s">
        <v>92</v>
      </c>
      <c r="G315" s="30" t="s">
        <v>146</v>
      </c>
      <c r="H315" s="164">
        <f t="shared" si="116"/>
        <v>0</v>
      </c>
      <c r="I315" s="192"/>
      <c r="J315" s="192"/>
      <c r="K315" s="192"/>
      <c r="L315" s="190"/>
      <c r="M315" s="191"/>
      <c r="N315" s="191"/>
      <c r="O315" s="191"/>
      <c r="P315" s="192"/>
      <c r="Q315" s="190"/>
    </row>
    <row r="316" spans="1:17" x14ac:dyDescent="0.25">
      <c r="A316" s="40" t="s">
        <v>91</v>
      </c>
      <c r="B316" s="27">
        <v>2022</v>
      </c>
      <c r="C316" s="27" t="s">
        <v>151</v>
      </c>
      <c r="D316" s="27" t="s">
        <v>156</v>
      </c>
      <c r="E316" s="29" t="s">
        <v>102</v>
      </c>
      <c r="F316" s="27" t="s">
        <v>92</v>
      </c>
      <c r="G316" s="30" t="s">
        <v>146</v>
      </c>
      <c r="H316" s="164">
        <f t="shared" si="116"/>
        <v>0</v>
      </c>
      <c r="I316" s="192"/>
      <c r="J316" s="192"/>
      <c r="K316" s="192"/>
      <c r="L316" s="190"/>
      <c r="M316" s="191"/>
      <c r="N316" s="191"/>
      <c r="O316" s="191"/>
      <c r="P316" s="192"/>
      <c r="Q316" s="190"/>
    </row>
    <row r="317" spans="1:17" x14ac:dyDescent="0.25">
      <c r="A317" s="40" t="s">
        <v>91</v>
      </c>
      <c r="B317" s="27">
        <v>2022</v>
      </c>
      <c r="C317" s="27" t="s">
        <v>151</v>
      </c>
      <c r="D317" s="27" t="s">
        <v>157</v>
      </c>
      <c r="E317" s="29" t="s">
        <v>102</v>
      </c>
      <c r="F317" s="27" t="s">
        <v>92</v>
      </c>
      <c r="G317" s="30" t="s">
        <v>146</v>
      </c>
      <c r="H317" s="164">
        <f t="shared" si="116"/>
        <v>0</v>
      </c>
      <c r="I317" s="192"/>
      <c r="J317" s="192"/>
      <c r="K317" s="192"/>
      <c r="L317" s="190"/>
      <c r="M317" s="191"/>
      <c r="N317" s="191"/>
      <c r="O317" s="191"/>
      <c r="P317" s="192"/>
      <c r="Q317" s="190"/>
    </row>
    <row r="318" spans="1:17" x14ac:dyDescent="0.25">
      <c r="A318" s="40" t="s">
        <v>91</v>
      </c>
      <c r="B318" s="27">
        <v>2022</v>
      </c>
      <c r="C318" s="27" t="s">
        <v>151</v>
      </c>
      <c r="D318" s="27" t="s">
        <v>158</v>
      </c>
      <c r="E318" s="29" t="s">
        <v>102</v>
      </c>
      <c r="F318" s="27" t="s">
        <v>92</v>
      </c>
      <c r="G318" s="30" t="s">
        <v>146</v>
      </c>
      <c r="H318" s="164">
        <f t="shared" si="116"/>
        <v>0</v>
      </c>
      <c r="I318" s="192"/>
      <c r="J318" s="192"/>
      <c r="K318" s="192"/>
      <c r="L318" s="190"/>
      <c r="M318" s="191"/>
      <c r="N318" s="191"/>
      <c r="O318" s="191"/>
      <c r="P318" s="192"/>
      <c r="Q318" s="190"/>
    </row>
    <row r="319" spans="1:17" x14ac:dyDescent="0.25">
      <c r="A319" s="40" t="s">
        <v>91</v>
      </c>
      <c r="B319" s="27">
        <v>2022</v>
      </c>
      <c r="C319" s="27" t="s">
        <v>151</v>
      </c>
      <c r="D319" s="27" t="s">
        <v>159</v>
      </c>
      <c r="E319" s="29" t="s">
        <v>102</v>
      </c>
      <c r="F319" s="27" t="s">
        <v>92</v>
      </c>
      <c r="G319" s="30" t="s">
        <v>146</v>
      </c>
      <c r="H319" s="164">
        <f t="shared" si="116"/>
        <v>0</v>
      </c>
      <c r="I319" s="192"/>
      <c r="J319" s="192"/>
      <c r="K319" s="192"/>
      <c r="L319" s="190"/>
      <c r="M319" s="191"/>
      <c r="N319" s="191"/>
      <c r="O319" s="191"/>
      <c r="P319" s="192"/>
      <c r="Q319" s="190"/>
    </row>
    <row r="320" spans="1:17" x14ac:dyDescent="0.25">
      <c r="A320" s="40" t="s">
        <v>91</v>
      </c>
      <c r="B320" s="27">
        <v>2022</v>
      </c>
      <c r="C320" s="27" t="s">
        <v>151</v>
      </c>
      <c r="D320" s="27" t="s">
        <v>160</v>
      </c>
      <c r="E320" s="29" t="s">
        <v>102</v>
      </c>
      <c r="F320" s="27" t="s">
        <v>92</v>
      </c>
      <c r="G320" s="30" t="s">
        <v>146</v>
      </c>
      <c r="H320" s="164">
        <f t="shared" si="116"/>
        <v>0</v>
      </c>
      <c r="I320" s="192"/>
      <c r="J320" s="192"/>
      <c r="K320" s="192"/>
      <c r="L320" s="190"/>
      <c r="M320" s="191"/>
      <c r="N320" s="191"/>
      <c r="O320" s="191"/>
      <c r="P320" s="192"/>
      <c r="Q320" s="190"/>
    </row>
    <row r="321" spans="1:17" x14ac:dyDescent="0.25">
      <c r="A321" s="40" t="s">
        <v>91</v>
      </c>
      <c r="B321" s="27">
        <v>2022</v>
      </c>
      <c r="C321" s="27" t="s">
        <v>151</v>
      </c>
      <c r="D321" s="27" t="s">
        <v>161</v>
      </c>
      <c r="E321" s="29" t="s">
        <v>102</v>
      </c>
      <c r="F321" s="27" t="s">
        <v>92</v>
      </c>
      <c r="G321" s="30" t="s">
        <v>146</v>
      </c>
      <c r="H321" s="164">
        <f t="shared" si="116"/>
        <v>0</v>
      </c>
      <c r="I321" s="192"/>
      <c r="J321" s="192"/>
      <c r="K321" s="192"/>
      <c r="L321" s="190"/>
      <c r="M321" s="191"/>
      <c r="N321" s="191"/>
      <c r="O321" s="191"/>
      <c r="P321" s="192"/>
      <c r="Q321" s="190"/>
    </row>
    <row r="322" spans="1:17" x14ac:dyDescent="0.25">
      <c r="A322" s="40" t="s">
        <v>91</v>
      </c>
      <c r="B322" s="27">
        <v>2022</v>
      </c>
      <c r="C322" s="27" t="s">
        <v>151</v>
      </c>
      <c r="D322" s="27" t="s">
        <v>162</v>
      </c>
      <c r="E322" s="29" t="s">
        <v>102</v>
      </c>
      <c r="F322" s="27" t="s">
        <v>92</v>
      </c>
      <c r="G322" s="30" t="s">
        <v>146</v>
      </c>
      <c r="H322" s="164">
        <f t="shared" si="116"/>
        <v>0</v>
      </c>
      <c r="I322" s="192"/>
      <c r="J322" s="192"/>
      <c r="K322" s="192"/>
      <c r="L322" s="190"/>
      <c r="M322" s="191"/>
      <c r="N322" s="191"/>
      <c r="O322" s="191"/>
      <c r="P322" s="192"/>
      <c r="Q322" s="190"/>
    </row>
    <row r="323" spans="1:17" x14ac:dyDescent="0.25">
      <c r="A323" s="40" t="s">
        <v>91</v>
      </c>
      <c r="B323" s="27">
        <v>2022</v>
      </c>
      <c r="C323" s="27" t="s">
        <v>151</v>
      </c>
      <c r="D323" s="27" t="s">
        <v>163</v>
      </c>
      <c r="E323" s="29" t="s">
        <v>102</v>
      </c>
      <c r="F323" s="27" t="s">
        <v>92</v>
      </c>
      <c r="G323" s="30" t="s">
        <v>146</v>
      </c>
      <c r="H323" s="164">
        <f t="shared" si="116"/>
        <v>0</v>
      </c>
      <c r="I323" s="192"/>
      <c r="J323" s="192"/>
      <c r="K323" s="192"/>
      <c r="L323" s="190"/>
      <c r="M323" s="191"/>
      <c r="N323" s="191"/>
      <c r="O323" s="191"/>
      <c r="P323" s="192"/>
      <c r="Q323" s="190"/>
    </row>
    <row r="324" spans="1:17" x14ac:dyDescent="0.25">
      <c r="A324" s="40" t="s">
        <v>91</v>
      </c>
      <c r="B324" s="27">
        <v>2022</v>
      </c>
      <c r="C324" s="27" t="s">
        <v>151</v>
      </c>
      <c r="D324" s="27" t="s">
        <v>164</v>
      </c>
      <c r="E324" s="29" t="s">
        <v>102</v>
      </c>
      <c r="F324" s="27" t="s">
        <v>92</v>
      </c>
      <c r="G324" s="30" t="s">
        <v>146</v>
      </c>
      <c r="H324" s="164">
        <f t="shared" si="116"/>
        <v>0</v>
      </c>
      <c r="I324" s="192"/>
      <c r="J324" s="192"/>
      <c r="K324" s="192"/>
      <c r="L324" s="190"/>
      <c r="M324" s="191"/>
      <c r="N324" s="191"/>
      <c r="O324" s="191"/>
      <c r="P324" s="192"/>
      <c r="Q324" s="190"/>
    </row>
    <row r="325" spans="1:17" x14ac:dyDescent="0.25">
      <c r="A325" s="40" t="s">
        <v>91</v>
      </c>
      <c r="B325" s="27">
        <v>2022</v>
      </c>
      <c r="C325" s="27" t="s">
        <v>151</v>
      </c>
      <c r="D325" s="27" t="s">
        <v>165</v>
      </c>
      <c r="E325" s="29" t="s">
        <v>102</v>
      </c>
      <c r="F325" s="27" t="s">
        <v>92</v>
      </c>
      <c r="G325" s="30" t="s">
        <v>146</v>
      </c>
      <c r="H325" s="164">
        <f t="shared" si="116"/>
        <v>0</v>
      </c>
      <c r="I325" s="192"/>
      <c r="J325" s="192"/>
      <c r="K325" s="192"/>
      <c r="L325" s="190"/>
      <c r="M325" s="191"/>
      <c r="N325" s="191"/>
      <c r="O325" s="191"/>
      <c r="P325" s="192"/>
      <c r="Q325" s="190"/>
    </row>
    <row r="326" spans="1:17" x14ac:dyDescent="0.25">
      <c r="A326" s="40" t="s">
        <v>91</v>
      </c>
      <c r="B326" s="27">
        <v>2022</v>
      </c>
      <c r="C326" s="27" t="s">
        <v>166</v>
      </c>
      <c r="D326" s="27" t="s">
        <v>152</v>
      </c>
      <c r="E326" s="29" t="s">
        <v>102</v>
      </c>
      <c r="F326" s="27" t="s">
        <v>92</v>
      </c>
      <c r="G326" s="30" t="s">
        <v>146</v>
      </c>
      <c r="H326" s="164">
        <f t="shared" si="116"/>
        <v>0</v>
      </c>
      <c r="I326" s="192"/>
      <c r="J326" s="192"/>
      <c r="K326" s="192"/>
      <c r="L326" s="190"/>
      <c r="M326" s="191"/>
      <c r="N326" s="191"/>
      <c r="O326" s="191"/>
      <c r="P326" s="192"/>
      <c r="Q326" s="190"/>
    </row>
    <row r="327" spans="1:17" x14ac:dyDescent="0.25">
      <c r="A327" s="40" t="s">
        <v>91</v>
      </c>
      <c r="B327" s="27">
        <v>2022</v>
      </c>
      <c r="C327" s="27" t="s">
        <v>166</v>
      </c>
      <c r="D327" s="27" t="s">
        <v>153</v>
      </c>
      <c r="E327" s="29" t="s">
        <v>102</v>
      </c>
      <c r="F327" s="27" t="s">
        <v>92</v>
      </c>
      <c r="G327" s="30" t="s">
        <v>146</v>
      </c>
      <c r="H327" s="164">
        <f t="shared" si="116"/>
        <v>0</v>
      </c>
      <c r="I327" s="192"/>
      <c r="J327" s="192"/>
      <c r="K327" s="192"/>
      <c r="L327" s="190"/>
      <c r="M327" s="191"/>
      <c r="N327" s="191"/>
      <c r="O327" s="191"/>
      <c r="P327" s="192"/>
      <c r="Q327" s="190"/>
    </row>
    <row r="328" spans="1:17" x14ac:dyDescent="0.25">
      <c r="A328" s="40" t="s">
        <v>91</v>
      </c>
      <c r="B328" s="27">
        <v>2022</v>
      </c>
      <c r="C328" s="27" t="s">
        <v>166</v>
      </c>
      <c r="D328" s="27" t="s">
        <v>154</v>
      </c>
      <c r="E328" s="29" t="s">
        <v>102</v>
      </c>
      <c r="F328" s="27" t="s">
        <v>92</v>
      </c>
      <c r="G328" s="30" t="s">
        <v>146</v>
      </c>
      <c r="H328" s="164">
        <f t="shared" si="116"/>
        <v>0</v>
      </c>
      <c r="I328" s="192"/>
      <c r="J328" s="192"/>
      <c r="K328" s="192"/>
      <c r="L328" s="190"/>
      <c r="M328" s="191"/>
      <c r="N328" s="191"/>
      <c r="O328" s="191"/>
      <c r="P328" s="192"/>
      <c r="Q328" s="190"/>
    </row>
    <row r="329" spans="1:17" x14ac:dyDescent="0.25">
      <c r="A329" s="40" t="s">
        <v>91</v>
      </c>
      <c r="B329" s="27">
        <v>2022</v>
      </c>
      <c r="C329" s="27" t="s">
        <v>166</v>
      </c>
      <c r="D329" s="27" t="s">
        <v>155</v>
      </c>
      <c r="E329" s="29" t="s">
        <v>102</v>
      </c>
      <c r="F329" s="27" t="s">
        <v>92</v>
      </c>
      <c r="G329" s="30" t="s">
        <v>146</v>
      </c>
      <c r="H329" s="164">
        <f t="shared" si="116"/>
        <v>0</v>
      </c>
      <c r="I329" s="192"/>
      <c r="J329" s="192"/>
      <c r="K329" s="192"/>
      <c r="L329" s="190"/>
      <c r="M329" s="191"/>
      <c r="N329" s="191"/>
      <c r="O329" s="191"/>
      <c r="P329" s="192"/>
      <c r="Q329" s="190"/>
    </row>
    <row r="330" spans="1:17" x14ac:dyDescent="0.25">
      <c r="A330" s="40" t="s">
        <v>91</v>
      </c>
      <c r="B330" s="27">
        <v>2022</v>
      </c>
      <c r="C330" s="27" t="s">
        <v>166</v>
      </c>
      <c r="D330" s="27" t="s">
        <v>156</v>
      </c>
      <c r="E330" s="29" t="s">
        <v>102</v>
      </c>
      <c r="F330" s="27" t="s">
        <v>92</v>
      </c>
      <c r="G330" s="30" t="s">
        <v>146</v>
      </c>
      <c r="H330" s="164">
        <f t="shared" si="116"/>
        <v>0</v>
      </c>
      <c r="I330" s="192"/>
      <c r="J330" s="192"/>
      <c r="K330" s="192"/>
      <c r="L330" s="190"/>
      <c r="M330" s="191"/>
      <c r="N330" s="191"/>
      <c r="O330" s="191"/>
      <c r="P330" s="192"/>
      <c r="Q330" s="190"/>
    </row>
    <row r="331" spans="1:17" x14ac:dyDescent="0.25">
      <c r="A331" s="40" t="s">
        <v>91</v>
      </c>
      <c r="B331" s="27">
        <v>2022</v>
      </c>
      <c r="C331" s="27" t="s">
        <v>166</v>
      </c>
      <c r="D331" s="27" t="s">
        <v>157</v>
      </c>
      <c r="E331" s="29" t="s">
        <v>102</v>
      </c>
      <c r="F331" s="27" t="s">
        <v>92</v>
      </c>
      <c r="G331" s="30" t="s">
        <v>146</v>
      </c>
      <c r="H331" s="164">
        <f t="shared" si="116"/>
        <v>0</v>
      </c>
      <c r="I331" s="192"/>
      <c r="J331" s="192"/>
      <c r="K331" s="192"/>
      <c r="L331" s="190"/>
      <c r="M331" s="191"/>
      <c r="N331" s="191"/>
      <c r="O331" s="191"/>
      <c r="P331" s="192"/>
      <c r="Q331" s="190"/>
    </row>
    <row r="332" spans="1:17" x14ac:dyDescent="0.25">
      <c r="A332" s="40" t="s">
        <v>91</v>
      </c>
      <c r="B332" s="27">
        <v>2022</v>
      </c>
      <c r="C332" s="27" t="s">
        <v>166</v>
      </c>
      <c r="D332" s="27" t="s">
        <v>158</v>
      </c>
      <c r="E332" s="29" t="s">
        <v>102</v>
      </c>
      <c r="F332" s="27" t="s">
        <v>92</v>
      </c>
      <c r="G332" s="30" t="s">
        <v>146</v>
      </c>
      <c r="H332" s="164">
        <f t="shared" si="116"/>
        <v>0</v>
      </c>
      <c r="I332" s="192"/>
      <c r="J332" s="192"/>
      <c r="K332" s="192"/>
      <c r="L332" s="190"/>
      <c r="M332" s="191"/>
      <c r="N332" s="191"/>
      <c r="O332" s="191"/>
      <c r="P332" s="192"/>
      <c r="Q332" s="190"/>
    </row>
    <row r="333" spans="1:17" x14ac:dyDescent="0.25">
      <c r="A333" s="40" t="s">
        <v>91</v>
      </c>
      <c r="B333" s="27">
        <v>2022</v>
      </c>
      <c r="C333" s="27" t="s">
        <v>166</v>
      </c>
      <c r="D333" s="27" t="s">
        <v>159</v>
      </c>
      <c r="E333" s="29" t="s">
        <v>102</v>
      </c>
      <c r="F333" s="27" t="s">
        <v>92</v>
      </c>
      <c r="G333" s="30" t="s">
        <v>146</v>
      </c>
      <c r="H333" s="164">
        <f t="shared" si="116"/>
        <v>0</v>
      </c>
      <c r="I333" s="192"/>
      <c r="J333" s="192"/>
      <c r="K333" s="192"/>
      <c r="L333" s="190"/>
      <c r="M333" s="191"/>
      <c r="N333" s="191"/>
      <c r="O333" s="191"/>
      <c r="P333" s="192"/>
      <c r="Q333" s="190"/>
    </row>
    <row r="334" spans="1:17" x14ac:dyDescent="0.25">
      <c r="A334" s="40" t="s">
        <v>91</v>
      </c>
      <c r="B334" s="27">
        <v>2022</v>
      </c>
      <c r="C334" s="27" t="s">
        <v>166</v>
      </c>
      <c r="D334" s="27" t="s">
        <v>160</v>
      </c>
      <c r="E334" s="29" t="s">
        <v>102</v>
      </c>
      <c r="F334" s="27" t="s">
        <v>92</v>
      </c>
      <c r="G334" s="30" t="s">
        <v>146</v>
      </c>
      <c r="H334" s="164">
        <f t="shared" si="116"/>
        <v>0</v>
      </c>
      <c r="I334" s="192"/>
      <c r="J334" s="192"/>
      <c r="K334" s="192"/>
      <c r="L334" s="190"/>
      <c r="M334" s="191"/>
      <c r="N334" s="191"/>
      <c r="O334" s="191"/>
      <c r="P334" s="192"/>
      <c r="Q334" s="190"/>
    </row>
    <row r="335" spans="1:17" x14ac:dyDescent="0.25">
      <c r="A335" s="40" t="s">
        <v>91</v>
      </c>
      <c r="B335" s="27">
        <v>2022</v>
      </c>
      <c r="C335" s="27" t="s">
        <v>166</v>
      </c>
      <c r="D335" s="27" t="s">
        <v>161</v>
      </c>
      <c r="E335" s="29" t="s">
        <v>102</v>
      </c>
      <c r="F335" s="27" t="s">
        <v>92</v>
      </c>
      <c r="G335" s="30" t="s">
        <v>146</v>
      </c>
      <c r="H335" s="164">
        <f t="shared" si="116"/>
        <v>0</v>
      </c>
      <c r="I335" s="192"/>
      <c r="J335" s="192"/>
      <c r="K335" s="192"/>
      <c r="L335" s="190"/>
      <c r="M335" s="191"/>
      <c r="N335" s="191"/>
      <c r="O335" s="191"/>
      <c r="P335" s="192"/>
      <c r="Q335" s="190"/>
    </row>
    <row r="336" spans="1:17" x14ac:dyDescent="0.25">
      <c r="A336" s="40" t="s">
        <v>91</v>
      </c>
      <c r="B336" s="27">
        <v>2022</v>
      </c>
      <c r="C336" s="27" t="s">
        <v>166</v>
      </c>
      <c r="D336" s="27" t="s">
        <v>162</v>
      </c>
      <c r="E336" s="29" t="s">
        <v>102</v>
      </c>
      <c r="F336" s="27" t="s">
        <v>92</v>
      </c>
      <c r="G336" s="30" t="s">
        <v>146</v>
      </c>
      <c r="H336" s="164">
        <f t="shared" si="116"/>
        <v>0</v>
      </c>
      <c r="I336" s="192"/>
      <c r="J336" s="192"/>
      <c r="K336" s="192"/>
      <c r="L336" s="190"/>
      <c r="M336" s="191"/>
      <c r="N336" s="191"/>
      <c r="O336" s="191"/>
      <c r="P336" s="192"/>
      <c r="Q336" s="190"/>
    </row>
    <row r="337" spans="1:17" x14ac:dyDescent="0.25">
      <c r="A337" s="40" t="s">
        <v>91</v>
      </c>
      <c r="B337" s="27">
        <v>2022</v>
      </c>
      <c r="C337" s="27" t="s">
        <v>166</v>
      </c>
      <c r="D337" s="27" t="s">
        <v>163</v>
      </c>
      <c r="E337" s="29" t="s">
        <v>102</v>
      </c>
      <c r="F337" s="27" t="s">
        <v>92</v>
      </c>
      <c r="G337" s="30" t="s">
        <v>146</v>
      </c>
      <c r="H337" s="164">
        <f t="shared" si="116"/>
        <v>0</v>
      </c>
      <c r="I337" s="192"/>
      <c r="J337" s="192"/>
      <c r="K337" s="192"/>
      <c r="L337" s="190"/>
      <c r="M337" s="191"/>
      <c r="N337" s="191"/>
      <c r="O337" s="191"/>
      <c r="P337" s="192"/>
      <c r="Q337" s="190"/>
    </row>
    <row r="338" spans="1:17" x14ac:dyDescent="0.25">
      <c r="A338" s="40" t="s">
        <v>91</v>
      </c>
      <c r="B338" s="27">
        <v>2022</v>
      </c>
      <c r="C338" s="27" t="s">
        <v>166</v>
      </c>
      <c r="D338" s="27" t="s">
        <v>164</v>
      </c>
      <c r="E338" s="29" t="s">
        <v>102</v>
      </c>
      <c r="F338" s="27" t="s">
        <v>92</v>
      </c>
      <c r="G338" s="30" t="s">
        <v>146</v>
      </c>
      <c r="H338" s="164">
        <f t="shared" si="116"/>
        <v>0</v>
      </c>
      <c r="I338" s="192"/>
      <c r="J338" s="192"/>
      <c r="K338" s="192"/>
      <c r="L338" s="190"/>
      <c r="M338" s="191"/>
      <c r="N338" s="191"/>
      <c r="O338" s="191"/>
      <c r="P338" s="192"/>
      <c r="Q338" s="190"/>
    </row>
    <row r="339" spans="1:17" x14ac:dyDescent="0.25">
      <c r="A339" s="40" t="s">
        <v>91</v>
      </c>
      <c r="B339" s="27">
        <v>2022</v>
      </c>
      <c r="C339" s="27" t="s">
        <v>166</v>
      </c>
      <c r="D339" s="27" t="s">
        <v>165</v>
      </c>
      <c r="E339" s="29" t="s">
        <v>102</v>
      </c>
      <c r="F339" s="27" t="s">
        <v>92</v>
      </c>
      <c r="G339" s="30" t="s">
        <v>146</v>
      </c>
      <c r="H339" s="164">
        <f t="shared" si="116"/>
        <v>0</v>
      </c>
      <c r="I339" s="192"/>
      <c r="J339" s="192"/>
      <c r="K339" s="192"/>
      <c r="L339" s="190"/>
      <c r="M339" s="191"/>
      <c r="N339" s="191"/>
      <c r="O339" s="191"/>
      <c r="P339" s="192"/>
      <c r="Q339" s="190"/>
    </row>
    <row r="340" spans="1:17" x14ac:dyDescent="0.25">
      <c r="A340" s="65" t="s">
        <v>91</v>
      </c>
      <c r="B340" s="66">
        <v>2023</v>
      </c>
      <c r="C340" s="66" t="s">
        <v>151</v>
      </c>
      <c r="D340" s="66" t="s">
        <v>152</v>
      </c>
      <c r="E340" s="98" t="s">
        <v>102</v>
      </c>
      <c r="F340" s="66" t="s">
        <v>92</v>
      </c>
      <c r="G340" s="99" t="s">
        <v>146</v>
      </c>
      <c r="H340" s="161">
        <f t="shared" si="116"/>
        <v>0</v>
      </c>
      <c r="I340" s="189"/>
      <c r="J340" s="189"/>
      <c r="K340" s="189"/>
      <c r="L340" s="187"/>
      <c r="M340" s="188"/>
      <c r="N340" s="188"/>
      <c r="O340" s="188"/>
      <c r="P340" s="189"/>
      <c r="Q340" s="187"/>
    </row>
    <row r="341" spans="1:17" x14ac:dyDescent="0.25">
      <c r="A341" s="40" t="s">
        <v>91</v>
      </c>
      <c r="B341" s="27">
        <v>2023</v>
      </c>
      <c r="C341" s="27" t="s">
        <v>151</v>
      </c>
      <c r="D341" s="27" t="s">
        <v>153</v>
      </c>
      <c r="E341" s="29" t="s">
        <v>102</v>
      </c>
      <c r="F341" s="27" t="s">
        <v>92</v>
      </c>
      <c r="G341" s="30" t="s">
        <v>146</v>
      </c>
      <c r="H341" s="164">
        <f t="shared" si="116"/>
        <v>0</v>
      </c>
      <c r="I341" s="192"/>
      <c r="J341" s="192"/>
      <c r="K341" s="192"/>
      <c r="L341" s="190"/>
      <c r="M341" s="191"/>
      <c r="N341" s="191"/>
      <c r="O341" s="191"/>
      <c r="P341" s="192"/>
      <c r="Q341" s="190"/>
    </row>
    <row r="342" spans="1:17" x14ac:dyDescent="0.25">
      <c r="A342" s="40" t="s">
        <v>91</v>
      </c>
      <c r="B342" s="27">
        <v>2023</v>
      </c>
      <c r="C342" s="27" t="s">
        <v>151</v>
      </c>
      <c r="D342" s="27" t="s">
        <v>154</v>
      </c>
      <c r="E342" s="29" t="s">
        <v>102</v>
      </c>
      <c r="F342" s="27" t="s">
        <v>92</v>
      </c>
      <c r="G342" s="30" t="s">
        <v>146</v>
      </c>
      <c r="H342" s="164">
        <f t="shared" si="116"/>
        <v>0</v>
      </c>
      <c r="I342" s="192"/>
      <c r="J342" s="192"/>
      <c r="K342" s="192"/>
      <c r="L342" s="190"/>
      <c r="M342" s="191"/>
      <c r="N342" s="191"/>
      <c r="O342" s="191"/>
      <c r="P342" s="192"/>
      <c r="Q342" s="190"/>
    </row>
    <row r="343" spans="1:17" x14ac:dyDescent="0.25">
      <c r="A343" s="40" t="s">
        <v>91</v>
      </c>
      <c r="B343" s="27">
        <v>2023</v>
      </c>
      <c r="C343" s="27" t="s">
        <v>151</v>
      </c>
      <c r="D343" s="27" t="s">
        <v>155</v>
      </c>
      <c r="E343" s="29" t="s">
        <v>102</v>
      </c>
      <c r="F343" s="27" t="s">
        <v>92</v>
      </c>
      <c r="G343" s="30" t="s">
        <v>146</v>
      </c>
      <c r="H343" s="164">
        <f t="shared" si="116"/>
        <v>0</v>
      </c>
      <c r="I343" s="192"/>
      <c r="J343" s="192"/>
      <c r="K343" s="192"/>
      <c r="L343" s="190"/>
      <c r="M343" s="191"/>
      <c r="N343" s="191"/>
      <c r="O343" s="191"/>
      <c r="P343" s="192"/>
      <c r="Q343" s="190"/>
    </row>
    <row r="344" spans="1:17" x14ac:dyDescent="0.25">
      <c r="A344" s="40" t="s">
        <v>91</v>
      </c>
      <c r="B344" s="27">
        <v>2023</v>
      </c>
      <c r="C344" s="27" t="s">
        <v>151</v>
      </c>
      <c r="D344" s="27" t="s">
        <v>156</v>
      </c>
      <c r="E344" s="29" t="s">
        <v>102</v>
      </c>
      <c r="F344" s="27" t="s">
        <v>92</v>
      </c>
      <c r="G344" s="30" t="s">
        <v>146</v>
      </c>
      <c r="H344" s="164">
        <f t="shared" si="116"/>
        <v>0</v>
      </c>
      <c r="I344" s="192"/>
      <c r="J344" s="192"/>
      <c r="K344" s="192"/>
      <c r="L344" s="190"/>
      <c r="M344" s="191"/>
      <c r="N344" s="191"/>
      <c r="O344" s="191"/>
      <c r="P344" s="192"/>
      <c r="Q344" s="190"/>
    </row>
    <row r="345" spans="1:17" x14ac:dyDescent="0.25">
      <c r="A345" s="40" t="s">
        <v>91</v>
      </c>
      <c r="B345" s="27">
        <v>2023</v>
      </c>
      <c r="C345" s="27" t="s">
        <v>151</v>
      </c>
      <c r="D345" s="27" t="s">
        <v>157</v>
      </c>
      <c r="E345" s="29" t="s">
        <v>102</v>
      </c>
      <c r="F345" s="27" t="s">
        <v>92</v>
      </c>
      <c r="G345" s="30" t="s">
        <v>146</v>
      </c>
      <c r="H345" s="164">
        <f t="shared" si="116"/>
        <v>0</v>
      </c>
      <c r="I345" s="192"/>
      <c r="J345" s="192"/>
      <c r="K345" s="192"/>
      <c r="L345" s="190"/>
      <c r="M345" s="191"/>
      <c r="N345" s="191"/>
      <c r="O345" s="191"/>
      <c r="P345" s="192"/>
      <c r="Q345" s="190"/>
    </row>
    <row r="346" spans="1:17" x14ac:dyDescent="0.25">
      <c r="A346" s="40" t="s">
        <v>91</v>
      </c>
      <c r="B346" s="27">
        <v>2023</v>
      </c>
      <c r="C346" s="27" t="s">
        <v>151</v>
      </c>
      <c r="D346" s="27" t="s">
        <v>158</v>
      </c>
      <c r="E346" s="29" t="s">
        <v>102</v>
      </c>
      <c r="F346" s="27" t="s">
        <v>92</v>
      </c>
      <c r="G346" s="30" t="s">
        <v>146</v>
      </c>
      <c r="H346" s="164">
        <f t="shared" si="116"/>
        <v>0</v>
      </c>
      <c r="I346" s="192"/>
      <c r="J346" s="192"/>
      <c r="K346" s="192"/>
      <c r="L346" s="190"/>
      <c r="M346" s="191"/>
      <c r="N346" s="191"/>
      <c r="O346" s="191"/>
      <c r="P346" s="192"/>
      <c r="Q346" s="190"/>
    </row>
    <row r="347" spans="1:17" x14ac:dyDescent="0.25">
      <c r="A347" s="40" t="s">
        <v>91</v>
      </c>
      <c r="B347" s="27">
        <v>2023</v>
      </c>
      <c r="C347" s="27" t="s">
        <v>151</v>
      </c>
      <c r="D347" s="27" t="s">
        <v>159</v>
      </c>
      <c r="E347" s="29" t="s">
        <v>102</v>
      </c>
      <c r="F347" s="27" t="s">
        <v>92</v>
      </c>
      <c r="G347" s="30" t="s">
        <v>146</v>
      </c>
      <c r="H347" s="164">
        <f t="shared" si="116"/>
        <v>0</v>
      </c>
      <c r="I347" s="192"/>
      <c r="J347" s="192"/>
      <c r="K347" s="192"/>
      <c r="L347" s="190"/>
      <c r="M347" s="191"/>
      <c r="N347" s="191"/>
      <c r="O347" s="191"/>
      <c r="P347" s="192"/>
      <c r="Q347" s="190"/>
    </row>
    <row r="348" spans="1:17" x14ac:dyDescent="0.25">
      <c r="A348" s="40" t="s">
        <v>91</v>
      </c>
      <c r="B348" s="27">
        <v>2023</v>
      </c>
      <c r="C348" s="27" t="s">
        <v>151</v>
      </c>
      <c r="D348" s="27" t="s">
        <v>160</v>
      </c>
      <c r="E348" s="29" t="s">
        <v>102</v>
      </c>
      <c r="F348" s="27" t="s">
        <v>92</v>
      </c>
      <c r="G348" s="30" t="s">
        <v>146</v>
      </c>
      <c r="H348" s="164">
        <f t="shared" si="116"/>
        <v>0</v>
      </c>
      <c r="I348" s="192"/>
      <c r="J348" s="192"/>
      <c r="K348" s="192"/>
      <c r="L348" s="190"/>
      <c r="M348" s="191"/>
      <c r="N348" s="191"/>
      <c r="O348" s="191"/>
      <c r="P348" s="192"/>
      <c r="Q348" s="190"/>
    </row>
    <row r="349" spans="1:17" x14ac:dyDescent="0.25">
      <c r="A349" s="40" t="s">
        <v>91</v>
      </c>
      <c r="B349" s="27">
        <v>2023</v>
      </c>
      <c r="C349" s="27" t="s">
        <v>151</v>
      </c>
      <c r="D349" s="27" t="s">
        <v>161</v>
      </c>
      <c r="E349" s="29" t="s">
        <v>102</v>
      </c>
      <c r="F349" s="27" t="s">
        <v>92</v>
      </c>
      <c r="G349" s="30" t="s">
        <v>146</v>
      </c>
      <c r="H349" s="164">
        <f t="shared" si="116"/>
        <v>0</v>
      </c>
      <c r="I349" s="192"/>
      <c r="J349" s="192"/>
      <c r="K349" s="192"/>
      <c r="L349" s="190"/>
      <c r="M349" s="191"/>
      <c r="N349" s="191"/>
      <c r="O349" s="191"/>
      <c r="P349" s="192"/>
      <c r="Q349" s="190"/>
    </row>
    <row r="350" spans="1:17" x14ac:dyDescent="0.25">
      <c r="A350" s="40" t="s">
        <v>91</v>
      </c>
      <c r="B350" s="27">
        <v>2023</v>
      </c>
      <c r="C350" s="27" t="s">
        <v>151</v>
      </c>
      <c r="D350" s="27" t="s">
        <v>162</v>
      </c>
      <c r="E350" s="29" t="s">
        <v>102</v>
      </c>
      <c r="F350" s="27" t="s">
        <v>92</v>
      </c>
      <c r="G350" s="30" t="s">
        <v>146</v>
      </c>
      <c r="H350" s="164">
        <f t="shared" si="116"/>
        <v>0</v>
      </c>
      <c r="I350" s="192"/>
      <c r="J350" s="192"/>
      <c r="K350" s="192"/>
      <c r="L350" s="190"/>
      <c r="M350" s="191"/>
      <c r="N350" s="191"/>
      <c r="O350" s="191"/>
      <c r="P350" s="192"/>
      <c r="Q350" s="190"/>
    </row>
    <row r="351" spans="1:17" x14ac:dyDescent="0.25">
      <c r="A351" s="40" t="s">
        <v>91</v>
      </c>
      <c r="B351" s="27">
        <v>2023</v>
      </c>
      <c r="C351" s="27" t="s">
        <v>151</v>
      </c>
      <c r="D351" s="27" t="s">
        <v>163</v>
      </c>
      <c r="E351" s="29" t="s">
        <v>102</v>
      </c>
      <c r="F351" s="27" t="s">
        <v>92</v>
      </c>
      <c r="G351" s="30" t="s">
        <v>146</v>
      </c>
      <c r="H351" s="164">
        <f t="shared" si="116"/>
        <v>0</v>
      </c>
      <c r="I351" s="192"/>
      <c r="J351" s="192"/>
      <c r="K351" s="192"/>
      <c r="L351" s="190"/>
      <c r="M351" s="191"/>
      <c r="N351" s="191"/>
      <c r="O351" s="191"/>
      <c r="P351" s="192"/>
      <c r="Q351" s="190"/>
    </row>
    <row r="352" spans="1:17" x14ac:dyDescent="0.25">
      <c r="A352" s="40" t="s">
        <v>91</v>
      </c>
      <c r="B352" s="27">
        <v>2023</v>
      </c>
      <c r="C352" s="27" t="s">
        <v>151</v>
      </c>
      <c r="D352" s="27" t="s">
        <v>164</v>
      </c>
      <c r="E352" s="29" t="s">
        <v>102</v>
      </c>
      <c r="F352" s="27" t="s">
        <v>92</v>
      </c>
      <c r="G352" s="30" t="s">
        <v>146</v>
      </c>
      <c r="H352" s="164">
        <f t="shared" si="116"/>
        <v>0</v>
      </c>
      <c r="I352" s="192"/>
      <c r="J352" s="192"/>
      <c r="K352" s="192"/>
      <c r="L352" s="190"/>
      <c r="M352" s="191"/>
      <c r="N352" s="191"/>
      <c r="O352" s="191"/>
      <c r="P352" s="192"/>
      <c r="Q352" s="190"/>
    </row>
    <row r="353" spans="1:17" x14ac:dyDescent="0.25">
      <c r="A353" s="40" t="s">
        <v>91</v>
      </c>
      <c r="B353" s="27">
        <v>2023</v>
      </c>
      <c r="C353" s="27" t="s">
        <v>151</v>
      </c>
      <c r="D353" s="27" t="s">
        <v>165</v>
      </c>
      <c r="E353" s="29" t="s">
        <v>102</v>
      </c>
      <c r="F353" s="27" t="s">
        <v>92</v>
      </c>
      <c r="G353" s="30" t="s">
        <v>146</v>
      </c>
      <c r="H353" s="164">
        <f t="shared" si="116"/>
        <v>0</v>
      </c>
      <c r="I353" s="192"/>
      <c r="J353" s="192"/>
      <c r="K353" s="192"/>
      <c r="L353" s="190"/>
      <c r="M353" s="191"/>
      <c r="N353" s="191"/>
      <c r="O353" s="191"/>
      <c r="P353" s="192"/>
      <c r="Q353" s="190"/>
    </row>
    <row r="354" spans="1:17" x14ac:dyDescent="0.25">
      <c r="A354" s="40" t="s">
        <v>91</v>
      </c>
      <c r="B354" s="27">
        <v>2023</v>
      </c>
      <c r="C354" s="27" t="s">
        <v>166</v>
      </c>
      <c r="D354" s="27" t="s">
        <v>152</v>
      </c>
      <c r="E354" s="29" t="s">
        <v>102</v>
      </c>
      <c r="F354" s="27" t="s">
        <v>92</v>
      </c>
      <c r="G354" s="30" t="s">
        <v>146</v>
      </c>
      <c r="H354" s="164">
        <f t="shared" si="116"/>
        <v>0</v>
      </c>
      <c r="I354" s="192"/>
      <c r="J354" s="192"/>
      <c r="K354" s="192"/>
      <c r="L354" s="190"/>
      <c r="M354" s="191"/>
      <c r="N354" s="191"/>
      <c r="O354" s="191"/>
      <c r="P354" s="192"/>
      <c r="Q354" s="190"/>
    </row>
    <row r="355" spans="1:17" x14ac:dyDescent="0.25">
      <c r="A355" s="40" t="s">
        <v>91</v>
      </c>
      <c r="B355" s="27">
        <v>2023</v>
      </c>
      <c r="C355" s="27" t="s">
        <v>166</v>
      </c>
      <c r="D355" s="27" t="s">
        <v>153</v>
      </c>
      <c r="E355" s="29" t="s">
        <v>102</v>
      </c>
      <c r="F355" s="27" t="s">
        <v>92</v>
      </c>
      <c r="G355" s="30" t="s">
        <v>146</v>
      </c>
      <c r="H355" s="164">
        <f t="shared" si="116"/>
        <v>0</v>
      </c>
      <c r="I355" s="192"/>
      <c r="J355" s="192"/>
      <c r="K355" s="192"/>
      <c r="L355" s="190"/>
      <c r="M355" s="191"/>
      <c r="N355" s="191"/>
      <c r="O355" s="191"/>
      <c r="P355" s="192"/>
      <c r="Q355" s="190"/>
    </row>
    <row r="356" spans="1:17" x14ac:dyDescent="0.25">
      <c r="A356" s="40" t="s">
        <v>91</v>
      </c>
      <c r="B356" s="27">
        <v>2023</v>
      </c>
      <c r="C356" s="27" t="s">
        <v>166</v>
      </c>
      <c r="D356" s="27" t="s">
        <v>154</v>
      </c>
      <c r="E356" s="29" t="s">
        <v>102</v>
      </c>
      <c r="F356" s="27" t="s">
        <v>92</v>
      </c>
      <c r="G356" s="30" t="s">
        <v>146</v>
      </c>
      <c r="H356" s="164">
        <f t="shared" si="116"/>
        <v>0</v>
      </c>
      <c r="I356" s="192"/>
      <c r="J356" s="192"/>
      <c r="K356" s="192"/>
      <c r="L356" s="190"/>
      <c r="M356" s="191"/>
      <c r="N356" s="191"/>
      <c r="O356" s="191"/>
      <c r="P356" s="192"/>
      <c r="Q356" s="190"/>
    </row>
    <row r="357" spans="1:17" x14ac:dyDescent="0.25">
      <c r="A357" s="40" t="s">
        <v>91</v>
      </c>
      <c r="B357" s="27">
        <v>2023</v>
      </c>
      <c r="C357" s="27" t="s">
        <v>166</v>
      </c>
      <c r="D357" s="27" t="s">
        <v>155</v>
      </c>
      <c r="E357" s="29" t="s">
        <v>102</v>
      </c>
      <c r="F357" s="27" t="s">
        <v>92</v>
      </c>
      <c r="G357" s="30" t="s">
        <v>146</v>
      </c>
      <c r="H357" s="164">
        <f t="shared" si="116"/>
        <v>0</v>
      </c>
      <c r="I357" s="192"/>
      <c r="J357" s="192"/>
      <c r="K357" s="192"/>
      <c r="L357" s="190"/>
      <c r="M357" s="191"/>
      <c r="N357" s="191"/>
      <c r="O357" s="191"/>
      <c r="P357" s="192"/>
      <c r="Q357" s="190"/>
    </row>
    <row r="358" spans="1:17" x14ac:dyDescent="0.25">
      <c r="A358" s="40" t="s">
        <v>91</v>
      </c>
      <c r="B358" s="27">
        <v>2023</v>
      </c>
      <c r="C358" s="27" t="s">
        <v>166</v>
      </c>
      <c r="D358" s="27" t="s">
        <v>156</v>
      </c>
      <c r="E358" s="29" t="s">
        <v>102</v>
      </c>
      <c r="F358" s="27" t="s">
        <v>92</v>
      </c>
      <c r="G358" s="30" t="s">
        <v>146</v>
      </c>
      <c r="H358" s="164">
        <f t="shared" si="116"/>
        <v>0</v>
      </c>
      <c r="I358" s="192"/>
      <c r="J358" s="192"/>
      <c r="K358" s="192"/>
      <c r="L358" s="190"/>
      <c r="M358" s="191"/>
      <c r="N358" s="191"/>
      <c r="O358" s="191"/>
      <c r="P358" s="192"/>
      <c r="Q358" s="190"/>
    </row>
    <row r="359" spans="1:17" x14ac:dyDescent="0.25">
      <c r="A359" s="40" t="s">
        <v>91</v>
      </c>
      <c r="B359" s="27">
        <v>2023</v>
      </c>
      <c r="C359" s="27" t="s">
        <v>166</v>
      </c>
      <c r="D359" s="27" t="s">
        <v>157</v>
      </c>
      <c r="E359" s="29" t="s">
        <v>102</v>
      </c>
      <c r="F359" s="27" t="s">
        <v>92</v>
      </c>
      <c r="G359" s="30" t="s">
        <v>146</v>
      </c>
      <c r="H359" s="164">
        <f t="shared" si="116"/>
        <v>0</v>
      </c>
      <c r="I359" s="192"/>
      <c r="J359" s="192"/>
      <c r="K359" s="192"/>
      <c r="L359" s="190"/>
      <c r="M359" s="191"/>
      <c r="N359" s="191"/>
      <c r="O359" s="191"/>
      <c r="P359" s="192"/>
      <c r="Q359" s="190"/>
    </row>
    <row r="360" spans="1:17" x14ac:dyDescent="0.25">
      <c r="A360" s="40" t="s">
        <v>91</v>
      </c>
      <c r="B360" s="27">
        <v>2023</v>
      </c>
      <c r="C360" s="27" t="s">
        <v>166</v>
      </c>
      <c r="D360" s="27" t="s">
        <v>158</v>
      </c>
      <c r="E360" s="29" t="s">
        <v>102</v>
      </c>
      <c r="F360" s="27" t="s">
        <v>92</v>
      </c>
      <c r="G360" s="30" t="s">
        <v>146</v>
      </c>
      <c r="H360" s="164">
        <f t="shared" si="116"/>
        <v>0</v>
      </c>
      <c r="I360" s="192"/>
      <c r="J360" s="192"/>
      <c r="K360" s="192"/>
      <c r="L360" s="190"/>
      <c r="M360" s="191"/>
      <c r="N360" s="191"/>
      <c r="O360" s="191"/>
      <c r="P360" s="192"/>
      <c r="Q360" s="190"/>
    </row>
    <row r="361" spans="1:17" x14ac:dyDescent="0.25">
      <c r="A361" s="40" t="s">
        <v>91</v>
      </c>
      <c r="B361" s="27">
        <v>2023</v>
      </c>
      <c r="C361" s="27" t="s">
        <v>166</v>
      </c>
      <c r="D361" s="27" t="s">
        <v>159</v>
      </c>
      <c r="E361" s="29" t="s">
        <v>102</v>
      </c>
      <c r="F361" s="27" t="s">
        <v>92</v>
      </c>
      <c r="G361" s="30" t="s">
        <v>146</v>
      </c>
      <c r="H361" s="164">
        <f t="shared" si="116"/>
        <v>0</v>
      </c>
      <c r="I361" s="192"/>
      <c r="J361" s="192"/>
      <c r="K361" s="192"/>
      <c r="L361" s="190"/>
      <c r="M361" s="191"/>
      <c r="N361" s="191"/>
      <c r="O361" s="191"/>
      <c r="P361" s="192"/>
      <c r="Q361" s="190"/>
    </row>
    <row r="362" spans="1:17" x14ac:dyDescent="0.25">
      <c r="A362" s="40" t="s">
        <v>91</v>
      </c>
      <c r="B362" s="27">
        <v>2023</v>
      </c>
      <c r="C362" s="27" t="s">
        <v>166</v>
      </c>
      <c r="D362" s="27" t="s">
        <v>160</v>
      </c>
      <c r="E362" s="29" t="s">
        <v>102</v>
      </c>
      <c r="F362" s="27" t="s">
        <v>92</v>
      </c>
      <c r="G362" s="30" t="s">
        <v>146</v>
      </c>
      <c r="H362" s="164">
        <f t="shared" si="116"/>
        <v>0</v>
      </c>
      <c r="I362" s="192"/>
      <c r="J362" s="192"/>
      <c r="K362" s="192"/>
      <c r="L362" s="190"/>
      <c r="M362" s="191"/>
      <c r="N362" s="191"/>
      <c r="O362" s="191"/>
      <c r="P362" s="192"/>
      <c r="Q362" s="190"/>
    </row>
    <row r="363" spans="1:17" x14ac:dyDescent="0.25">
      <c r="A363" s="40" t="s">
        <v>91</v>
      </c>
      <c r="B363" s="27">
        <v>2023</v>
      </c>
      <c r="C363" s="27" t="s">
        <v>166</v>
      </c>
      <c r="D363" s="27" t="s">
        <v>161</v>
      </c>
      <c r="E363" s="29" t="s">
        <v>102</v>
      </c>
      <c r="F363" s="27" t="s">
        <v>92</v>
      </c>
      <c r="G363" s="30" t="s">
        <v>146</v>
      </c>
      <c r="H363" s="164">
        <f t="shared" si="116"/>
        <v>0</v>
      </c>
      <c r="I363" s="192"/>
      <c r="J363" s="192"/>
      <c r="K363" s="192"/>
      <c r="L363" s="190"/>
      <c r="M363" s="191"/>
      <c r="N363" s="191"/>
      <c r="O363" s="191"/>
      <c r="P363" s="192"/>
      <c r="Q363" s="190"/>
    </row>
    <row r="364" spans="1:17" x14ac:dyDescent="0.25">
      <c r="A364" s="40" t="s">
        <v>91</v>
      </c>
      <c r="B364" s="27">
        <v>2023</v>
      </c>
      <c r="C364" s="27" t="s">
        <v>166</v>
      </c>
      <c r="D364" s="27" t="s">
        <v>162</v>
      </c>
      <c r="E364" s="29" t="s">
        <v>102</v>
      </c>
      <c r="F364" s="27" t="s">
        <v>92</v>
      </c>
      <c r="G364" s="30" t="s">
        <v>146</v>
      </c>
      <c r="H364" s="164">
        <f t="shared" si="116"/>
        <v>0</v>
      </c>
      <c r="I364" s="192"/>
      <c r="J364" s="192"/>
      <c r="K364" s="192"/>
      <c r="L364" s="190"/>
      <c r="M364" s="191"/>
      <c r="N364" s="191"/>
      <c r="O364" s="191"/>
      <c r="P364" s="192"/>
      <c r="Q364" s="190"/>
    </row>
    <row r="365" spans="1:17" x14ac:dyDescent="0.25">
      <c r="A365" s="40" t="s">
        <v>91</v>
      </c>
      <c r="B365" s="27">
        <v>2023</v>
      </c>
      <c r="C365" s="27" t="s">
        <v>166</v>
      </c>
      <c r="D365" s="27" t="s">
        <v>163</v>
      </c>
      <c r="E365" s="29" t="s">
        <v>102</v>
      </c>
      <c r="F365" s="27" t="s">
        <v>92</v>
      </c>
      <c r="G365" s="30" t="s">
        <v>146</v>
      </c>
      <c r="H365" s="164">
        <f t="shared" si="116"/>
        <v>0</v>
      </c>
      <c r="I365" s="192"/>
      <c r="J365" s="192"/>
      <c r="K365" s="192"/>
      <c r="L365" s="190"/>
      <c r="M365" s="191"/>
      <c r="N365" s="191"/>
      <c r="O365" s="191"/>
      <c r="P365" s="192"/>
      <c r="Q365" s="190"/>
    </row>
    <row r="366" spans="1:17" x14ac:dyDescent="0.25">
      <c r="A366" s="40" t="s">
        <v>91</v>
      </c>
      <c r="B366" s="27">
        <v>2023</v>
      </c>
      <c r="C366" s="27" t="s">
        <v>166</v>
      </c>
      <c r="D366" s="27" t="s">
        <v>164</v>
      </c>
      <c r="E366" s="29" t="s">
        <v>102</v>
      </c>
      <c r="F366" s="27" t="s">
        <v>92</v>
      </c>
      <c r="G366" s="30" t="s">
        <v>146</v>
      </c>
      <c r="H366" s="164">
        <f t="shared" si="116"/>
        <v>0</v>
      </c>
      <c r="I366" s="192"/>
      <c r="J366" s="192"/>
      <c r="K366" s="192"/>
      <c r="L366" s="190"/>
      <c r="M366" s="191"/>
      <c r="N366" s="191"/>
      <c r="O366" s="191"/>
      <c r="P366" s="192"/>
      <c r="Q366" s="190"/>
    </row>
    <row r="367" spans="1:17" x14ac:dyDescent="0.25">
      <c r="A367" s="40" t="s">
        <v>91</v>
      </c>
      <c r="B367" s="27">
        <v>2023</v>
      </c>
      <c r="C367" s="27" t="s">
        <v>166</v>
      </c>
      <c r="D367" s="27" t="s">
        <v>165</v>
      </c>
      <c r="E367" s="29" t="s">
        <v>102</v>
      </c>
      <c r="F367" s="27" t="s">
        <v>92</v>
      </c>
      <c r="G367" s="30" t="s">
        <v>146</v>
      </c>
      <c r="H367" s="164">
        <f t="shared" si="116"/>
        <v>0</v>
      </c>
      <c r="I367" s="192"/>
      <c r="J367" s="192"/>
      <c r="K367" s="192"/>
      <c r="L367" s="190"/>
      <c r="M367" s="191"/>
      <c r="N367" s="191"/>
      <c r="O367" s="191"/>
      <c r="P367" s="192"/>
      <c r="Q367" s="190"/>
    </row>
    <row r="368" spans="1:17" x14ac:dyDescent="0.25">
      <c r="A368" s="65" t="s">
        <v>91</v>
      </c>
      <c r="B368" s="66">
        <v>2021</v>
      </c>
      <c r="C368" s="66" t="s">
        <v>151</v>
      </c>
      <c r="D368" s="66" t="s">
        <v>152</v>
      </c>
      <c r="E368" s="98" t="s">
        <v>103</v>
      </c>
      <c r="F368" s="66" t="s">
        <v>92</v>
      </c>
      <c r="G368" s="99" t="s">
        <v>146</v>
      </c>
      <c r="H368" s="161">
        <f t="shared" si="116"/>
        <v>0</v>
      </c>
      <c r="I368" s="189"/>
      <c r="J368" s="189"/>
      <c r="K368" s="189"/>
      <c r="L368" s="187"/>
      <c r="M368" s="188"/>
      <c r="N368" s="188"/>
      <c r="O368" s="188"/>
      <c r="P368" s="189"/>
      <c r="Q368" s="187"/>
    </row>
    <row r="369" spans="1:17" x14ac:dyDescent="0.25">
      <c r="A369" s="40" t="s">
        <v>91</v>
      </c>
      <c r="B369" s="27">
        <v>2021</v>
      </c>
      <c r="C369" s="27" t="s">
        <v>151</v>
      </c>
      <c r="D369" s="27" t="s">
        <v>153</v>
      </c>
      <c r="E369" s="29" t="s">
        <v>103</v>
      </c>
      <c r="F369" s="27" t="s">
        <v>92</v>
      </c>
      <c r="G369" s="30" t="s">
        <v>146</v>
      </c>
      <c r="H369" s="164">
        <f t="shared" si="116"/>
        <v>0</v>
      </c>
      <c r="I369" s="192"/>
      <c r="J369" s="192"/>
      <c r="K369" s="192"/>
      <c r="L369" s="190"/>
      <c r="M369" s="191"/>
      <c r="N369" s="191"/>
      <c r="O369" s="191"/>
      <c r="P369" s="192"/>
      <c r="Q369" s="190"/>
    </row>
    <row r="370" spans="1:17" x14ac:dyDescent="0.25">
      <c r="A370" s="40" t="s">
        <v>91</v>
      </c>
      <c r="B370" s="27">
        <v>2021</v>
      </c>
      <c r="C370" s="27" t="s">
        <v>151</v>
      </c>
      <c r="D370" s="27" t="s">
        <v>154</v>
      </c>
      <c r="E370" s="29" t="s">
        <v>103</v>
      </c>
      <c r="F370" s="27" t="s">
        <v>92</v>
      </c>
      <c r="G370" s="30" t="s">
        <v>146</v>
      </c>
      <c r="H370" s="164">
        <f t="shared" si="116"/>
        <v>0</v>
      </c>
      <c r="I370" s="192"/>
      <c r="J370" s="192"/>
      <c r="K370" s="192"/>
      <c r="L370" s="190"/>
      <c r="M370" s="191"/>
      <c r="N370" s="191"/>
      <c r="O370" s="191"/>
      <c r="P370" s="192"/>
      <c r="Q370" s="190"/>
    </row>
    <row r="371" spans="1:17" x14ac:dyDescent="0.25">
      <c r="A371" s="40" t="s">
        <v>91</v>
      </c>
      <c r="B371" s="27">
        <v>2021</v>
      </c>
      <c r="C371" s="27" t="s">
        <v>151</v>
      </c>
      <c r="D371" s="27" t="s">
        <v>155</v>
      </c>
      <c r="E371" s="29" t="s">
        <v>103</v>
      </c>
      <c r="F371" s="27" t="s">
        <v>92</v>
      </c>
      <c r="G371" s="30" t="s">
        <v>146</v>
      </c>
      <c r="H371" s="164">
        <f t="shared" si="116"/>
        <v>0</v>
      </c>
      <c r="I371" s="192"/>
      <c r="J371" s="192"/>
      <c r="K371" s="192"/>
      <c r="L371" s="190"/>
      <c r="M371" s="191"/>
      <c r="N371" s="191"/>
      <c r="O371" s="191"/>
      <c r="P371" s="192"/>
      <c r="Q371" s="190"/>
    </row>
    <row r="372" spans="1:17" x14ac:dyDescent="0.25">
      <c r="A372" s="40" t="s">
        <v>91</v>
      </c>
      <c r="B372" s="27">
        <v>2021</v>
      </c>
      <c r="C372" s="27" t="s">
        <v>151</v>
      </c>
      <c r="D372" s="27" t="s">
        <v>156</v>
      </c>
      <c r="E372" s="29" t="s">
        <v>103</v>
      </c>
      <c r="F372" s="27" t="s">
        <v>92</v>
      </c>
      <c r="G372" s="30" t="s">
        <v>146</v>
      </c>
      <c r="H372" s="164">
        <f t="shared" ref="H372:H435" si="117">SUM(I372:Q372)</f>
        <v>0</v>
      </c>
      <c r="I372" s="192"/>
      <c r="J372" s="192"/>
      <c r="K372" s="192"/>
      <c r="L372" s="190"/>
      <c r="M372" s="191"/>
      <c r="N372" s="191"/>
      <c r="O372" s="191"/>
      <c r="P372" s="192"/>
      <c r="Q372" s="190"/>
    </row>
    <row r="373" spans="1:17" x14ac:dyDescent="0.25">
      <c r="A373" s="40" t="s">
        <v>91</v>
      </c>
      <c r="B373" s="27">
        <v>2021</v>
      </c>
      <c r="C373" s="27" t="s">
        <v>151</v>
      </c>
      <c r="D373" s="27" t="s">
        <v>157</v>
      </c>
      <c r="E373" s="29" t="s">
        <v>103</v>
      </c>
      <c r="F373" s="27" t="s">
        <v>92</v>
      </c>
      <c r="G373" s="30" t="s">
        <v>146</v>
      </c>
      <c r="H373" s="164">
        <f t="shared" si="117"/>
        <v>0</v>
      </c>
      <c r="I373" s="192"/>
      <c r="J373" s="192"/>
      <c r="K373" s="192"/>
      <c r="L373" s="190"/>
      <c r="M373" s="191"/>
      <c r="N373" s="191"/>
      <c r="O373" s="191"/>
      <c r="P373" s="192"/>
      <c r="Q373" s="190"/>
    </row>
    <row r="374" spans="1:17" x14ac:dyDescent="0.25">
      <c r="A374" s="40" t="s">
        <v>91</v>
      </c>
      <c r="B374" s="27">
        <v>2021</v>
      </c>
      <c r="C374" s="27" t="s">
        <v>151</v>
      </c>
      <c r="D374" s="27" t="s">
        <v>158</v>
      </c>
      <c r="E374" s="29" t="s">
        <v>103</v>
      </c>
      <c r="F374" s="27" t="s">
        <v>92</v>
      </c>
      <c r="G374" s="30" t="s">
        <v>146</v>
      </c>
      <c r="H374" s="164">
        <f t="shared" si="117"/>
        <v>0</v>
      </c>
      <c r="I374" s="192"/>
      <c r="J374" s="192"/>
      <c r="K374" s="192"/>
      <c r="L374" s="190"/>
      <c r="M374" s="191"/>
      <c r="N374" s="191"/>
      <c r="O374" s="191"/>
      <c r="P374" s="192"/>
      <c r="Q374" s="190"/>
    </row>
    <row r="375" spans="1:17" x14ac:dyDescent="0.25">
      <c r="A375" s="40" t="s">
        <v>91</v>
      </c>
      <c r="B375" s="27">
        <v>2021</v>
      </c>
      <c r="C375" s="27" t="s">
        <v>151</v>
      </c>
      <c r="D375" s="27" t="s">
        <v>159</v>
      </c>
      <c r="E375" s="29" t="s">
        <v>103</v>
      </c>
      <c r="F375" s="27" t="s">
        <v>92</v>
      </c>
      <c r="G375" s="30" t="s">
        <v>146</v>
      </c>
      <c r="H375" s="164">
        <f t="shared" si="117"/>
        <v>0</v>
      </c>
      <c r="I375" s="192"/>
      <c r="J375" s="192"/>
      <c r="K375" s="192"/>
      <c r="L375" s="190"/>
      <c r="M375" s="191"/>
      <c r="N375" s="191"/>
      <c r="O375" s="191"/>
      <c r="P375" s="192"/>
      <c r="Q375" s="190"/>
    </row>
    <row r="376" spans="1:17" x14ac:dyDescent="0.25">
      <c r="A376" s="40" t="s">
        <v>91</v>
      </c>
      <c r="B376" s="27">
        <v>2021</v>
      </c>
      <c r="C376" s="27" t="s">
        <v>151</v>
      </c>
      <c r="D376" s="27" t="s">
        <v>160</v>
      </c>
      <c r="E376" s="29" t="s">
        <v>103</v>
      </c>
      <c r="F376" s="27" t="s">
        <v>92</v>
      </c>
      <c r="G376" s="30" t="s">
        <v>146</v>
      </c>
      <c r="H376" s="164">
        <f t="shared" si="117"/>
        <v>0</v>
      </c>
      <c r="I376" s="192"/>
      <c r="J376" s="192"/>
      <c r="K376" s="192"/>
      <c r="L376" s="190"/>
      <c r="M376" s="191"/>
      <c r="N376" s="191"/>
      <c r="O376" s="191"/>
      <c r="P376" s="192"/>
      <c r="Q376" s="190"/>
    </row>
    <row r="377" spans="1:17" x14ac:dyDescent="0.25">
      <c r="A377" s="40" t="s">
        <v>91</v>
      </c>
      <c r="B377" s="27">
        <v>2021</v>
      </c>
      <c r="C377" s="27" t="s">
        <v>151</v>
      </c>
      <c r="D377" s="27" t="s">
        <v>161</v>
      </c>
      <c r="E377" s="29" t="s">
        <v>103</v>
      </c>
      <c r="F377" s="27" t="s">
        <v>92</v>
      </c>
      <c r="G377" s="30" t="s">
        <v>146</v>
      </c>
      <c r="H377" s="164">
        <f t="shared" si="117"/>
        <v>0</v>
      </c>
      <c r="I377" s="192"/>
      <c r="J377" s="192"/>
      <c r="K377" s="192"/>
      <c r="L377" s="190"/>
      <c r="M377" s="191"/>
      <c r="N377" s="191"/>
      <c r="O377" s="191"/>
      <c r="P377" s="192"/>
      <c r="Q377" s="190"/>
    </row>
    <row r="378" spans="1:17" x14ac:dyDescent="0.25">
      <c r="A378" s="40" t="s">
        <v>91</v>
      </c>
      <c r="B378" s="27">
        <v>2021</v>
      </c>
      <c r="C378" s="27" t="s">
        <v>151</v>
      </c>
      <c r="D378" s="27" t="s">
        <v>162</v>
      </c>
      <c r="E378" s="29" t="s">
        <v>103</v>
      </c>
      <c r="F378" s="27" t="s">
        <v>92</v>
      </c>
      <c r="G378" s="30" t="s">
        <v>146</v>
      </c>
      <c r="H378" s="164">
        <f t="shared" si="117"/>
        <v>0</v>
      </c>
      <c r="I378" s="192"/>
      <c r="J378" s="192"/>
      <c r="K378" s="192"/>
      <c r="L378" s="190"/>
      <c r="M378" s="191"/>
      <c r="N378" s="191"/>
      <c r="O378" s="191"/>
      <c r="P378" s="192"/>
      <c r="Q378" s="190"/>
    </row>
    <row r="379" spans="1:17" x14ac:dyDescent="0.25">
      <c r="A379" s="40" t="s">
        <v>91</v>
      </c>
      <c r="B379" s="27">
        <v>2021</v>
      </c>
      <c r="C379" s="27" t="s">
        <v>151</v>
      </c>
      <c r="D379" s="27" t="s">
        <v>163</v>
      </c>
      <c r="E379" s="29" t="s">
        <v>103</v>
      </c>
      <c r="F379" s="27" t="s">
        <v>92</v>
      </c>
      <c r="G379" s="30" t="s">
        <v>146</v>
      </c>
      <c r="H379" s="164">
        <f t="shared" si="117"/>
        <v>0</v>
      </c>
      <c r="I379" s="192"/>
      <c r="J379" s="192"/>
      <c r="K379" s="192"/>
      <c r="L379" s="190"/>
      <c r="M379" s="191"/>
      <c r="N379" s="191"/>
      <c r="O379" s="191"/>
      <c r="P379" s="192"/>
      <c r="Q379" s="190"/>
    </row>
    <row r="380" spans="1:17" x14ac:dyDescent="0.25">
      <c r="A380" s="40" t="s">
        <v>91</v>
      </c>
      <c r="B380" s="27">
        <v>2021</v>
      </c>
      <c r="C380" s="27" t="s">
        <v>151</v>
      </c>
      <c r="D380" s="27" t="s">
        <v>164</v>
      </c>
      <c r="E380" s="29" t="s">
        <v>103</v>
      </c>
      <c r="F380" s="27" t="s">
        <v>92</v>
      </c>
      <c r="G380" s="30" t="s">
        <v>146</v>
      </c>
      <c r="H380" s="164">
        <f t="shared" si="117"/>
        <v>0</v>
      </c>
      <c r="I380" s="192"/>
      <c r="J380" s="192"/>
      <c r="K380" s="192"/>
      <c r="L380" s="190"/>
      <c r="M380" s="191"/>
      <c r="N380" s="191"/>
      <c r="O380" s="191"/>
      <c r="P380" s="192"/>
      <c r="Q380" s="190"/>
    </row>
    <row r="381" spans="1:17" x14ac:dyDescent="0.25">
      <c r="A381" s="40" t="s">
        <v>91</v>
      </c>
      <c r="B381" s="27">
        <v>2021</v>
      </c>
      <c r="C381" s="27" t="s">
        <v>151</v>
      </c>
      <c r="D381" s="27" t="s">
        <v>165</v>
      </c>
      <c r="E381" s="29" t="s">
        <v>103</v>
      </c>
      <c r="F381" s="27" t="s">
        <v>92</v>
      </c>
      <c r="G381" s="30" t="s">
        <v>146</v>
      </c>
      <c r="H381" s="164">
        <f t="shared" si="117"/>
        <v>0</v>
      </c>
      <c r="I381" s="192"/>
      <c r="J381" s="192"/>
      <c r="K381" s="192"/>
      <c r="L381" s="190"/>
      <c r="M381" s="191"/>
      <c r="N381" s="191"/>
      <c r="O381" s="191"/>
      <c r="P381" s="192"/>
      <c r="Q381" s="190"/>
    </row>
    <row r="382" spans="1:17" x14ac:dyDescent="0.25">
      <c r="A382" s="40" t="s">
        <v>91</v>
      </c>
      <c r="B382" s="27">
        <v>2021</v>
      </c>
      <c r="C382" s="27" t="s">
        <v>166</v>
      </c>
      <c r="D382" s="27" t="s">
        <v>152</v>
      </c>
      <c r="E382" s="29" t="s">
        <v>103</v>
      </c>
      <c r="F382" s="27" t="s">
        <v>92</v>
      </c>
      <c r="G382" s="30" t="s">
        <v>146</v>
      </c>
      <c r="H382" s="164">
        <f t="shared" si="117"/>
        <v>0</v>
      </c>
      <c r="I382" s="192"/>
      <c r="J382" s="192"/>
      <c r="K382" s="192"/>
      <c r="L382" s="190"/>
      <c r="M382" s="191"/>
      <c r="N382" s="191"/>
      <c r="O382" s="191"/>
      <c r="P382" s="192"/>
      <c r="Q382" s="190"/>
    </row>
    <row r="383" spans="1:17" x14ac:dyDescent="0.25">
      <c r="A383" s="40" t="s">
        <v>91</v>
      </c>
      <c r="B383" s="27">
        <v>2021</v>
      </c>
      <c r="C383" s="27" t="s">
        <v>166</v>
      </c>
      <c r="D383" s="27" t="s">
        <v>153</v>
      </c>
      <c r="E383" s="29" t="s">
        <v>103</v>
      </c>
      <c r="F383" s="27" t="s">
        <v>92</v>
      </c>
      <c r="G383" s="30" t="s">
        <v>146</v>
      </c>
      <c r="H383" s="164">
        <f t="shared" si="117"/>
        <v>0</v>
      </c>
      <c r="I383" s="192"/>
      <c r="J383" s="192"/>
      <c r="K383" s="192"/>
      <c r="L383" s="190"/>
      <c r="M383" s="191"/>
      <c r="N383" s="191"/>
      <c r="O383" s="191"/>
      <c r="P383" s="192"/>
      <c r="Q383" s="190"/>
    </row>
    <row r="384" spans="1:17" x14ac:dyDescent="0.25">
      <c r="A384" s="40" t="s">
        <v>91</v>
      </c>
      <c r="B384" s="27">
        <v>2021</v>
      </c>
      <c r="C384" s="27" t="s">
        <v>166</v>
      </c>
      <c r="D384" s="27" t="s">
        <v>154</v>
      </c>
      <c r="E384" s="29" t="s">
        <v>103</v>
      </c>
      <c r="F384" s="27" t="s">
        <v>92</v>
      </c>
      <c r="G384" s="30" t="s">
        <v>146</v>
      </c>
      <c r="H384" s="164">
        <f t="shared" si="117"/>
        <v>0</v>
      </c>
      <c r="I384" s="192"/>
      <c r="J384" s="192"/>
      <c r="K384" s="192"/>
      <c r="L384" s="190"/>
      <c r="M384" s="191"/>
      <c r="N384" s="191"/>
      <c r="O384" s="191"/>
      <c r="P384" s="192"/>
      <c r="Q384" s="190"/>
    </row>
    <row r="385" spans="1:17" x14ac:dyDescent="0.25">
      <c r="A385" s="40" t="s">
        <v>91</v>
      </c>
      <c r="B385" s="27">
        <v>2021</v>
      </c>
      <c r="C385" s="27" t="s">
        <v>166</v>
      </c>
      <c r="D385" s="27" t="s">
        <v>155</v>
      </c>
      <c r="E385" s="29" t="s">
        <v>103</v>
      </c>
      <c r="F385" s="27" t="s">
        <v>92</v>
      </c>
      <c r="G385" s="30" t="s">
        <v>146</v>
      </c>
      <c r="H385" s="164">
        <f t="shared" si="117"/>
        <v>0</v>
      </c>
      <c r="I385" s="192"/>
      <c r="J385" s="192"/>
      <c r="K385" s="192"/>
      <c r="L385" s="190"/>
      <c r="M385" s="191"/>
      <c r="N385" s="191"/>
      <c r="O385" s="191"/>
      <c r="P385" s="192"/>
      <c r="Q385" s="190"/>
    </row>
    <row r="386" spans="1:17" x14ac:dyDescent="0.25">
      <c r="A386" s="40" t="s">
        <v>91</v>
      </c>
      <c r="B386" s="27">
        <v>2021</v>
      </c>
      <c r="C386" s="27" t="s">
        <v>166</v>
      </c>
      <c r="D386" s="27" t="s">
        <v>156</v>
      </c>
      <c r="E386" s="29" t="s">
        <v>103</v>
      </c>
      <c r="F386" s="27" t="s">
        <v>92</v>
      </c>
      <c r="G386" s="30" t="s">
        <v>146</v>
      </c>
      <c r="H386" s="164">
        <f t="shared" si="117"/>
        <v>0</v>
      </c>
      <c r="I386" s="192"/>
      <c r="J386" s="192"/>
      <c r="K386" s="192"/>
      <c r="L386" s="190"/>
      <c r="M386" s="191"/>
      <c r="N386" s="191"/>
      <c r="O386" s="191"/>
      <c r="P386" s="192"/>
      <c r="Q386" s="190"/>
    </row>
    <row r="387" spans="1:17" x14ac:dyDescent="0.25">
      <c r="A387" s="40" t="s">
        <v>91</v>
      </c>
      <c r="B387" s="27">
        <v>2021</v>
      </c>
      <c r="C387" s="27" t="s">
        <v>166</v>
      </c>
      <c r="D387" s="27" t="s">
        <v>157</v>
      </c>
      <c r="E387" s="29" t="s">
        <v>103</v>
      </c>
      <c r="F387" s="27" t="s">
        <v>92</v>
      </c>
      <c r="G387" s="30" t="s">
        <v>146</v>
      </c>
      <c r="H387" s="164">
        <f t="shared" si="117"/>
        <v>0</v>
      </c>
      <c r="I387" s="192"/>
      <c r="J387" s="192"/>
      <c r="K387" s="192"/>
      <c r="L387" s="190"/>
      <c r="M387" s="191"/>
      <c r="N387" s="191"/>
      <c r="O387" s="191"/>
      <c r="P387" s="192"/>
      <c r="Q387" s="190"/>
    </row>
    <row r="388" spans="1:17" x14ac:dyDescent="0.25">
      <c r="A388" s="40" t="s">
        <v>91</v>
      </c>
      <c r="B388" s="27">
        <v>2021</v>
      </c>
      <c r="C388" s="27" t="s">
        <v>166</v>
      </c>
      <c r="D388" s="27" t="s">
        <v>158</v>
      </c>
      <c r="E388" s="29" t="s">
        <v>103</v>
      </c>
      <c r="F388" s="27" t="s">
        <v>92</v>
      </c>
      <c r="G388" s="30" t="s">
        <v>146</v>
      </c>
      <c r="H388" s="164">
        <f t="shared" si="117"/>
        <v>0</v>
      </c>
      <c r="I388" s="192"/>
      <c r="J388" s="192"/>
      <c r="K388" s="192"/>
      <c r="L388" s="190"/>
      <c r="M388" s="191"/>
      <c r="N388" s="191"/>
      <c r="O388" s="191"/>
      <c r="P388" s="192"/>
      <c r="Q388" s="190"/>
    </row>
    <row r="389" spans="1:17" x14ac:dyDescent="0.25">
      <c r="A389" s="40" t="s">
        <v>91</v>
      </c>
      <c r="B389" s="27">
        <v>2021</v>
      </c>
      <c r="C389" s="27" t="s">
        <v>166</v>
      </c>
      <c r="D389" s="27" t="s">
        <v>159</v>
      </c>
      <c r="E389" s="29" t="s">
        <v>103</v>
      </c>
      <c r="F389" s="27" t="s">
        <v>92</v>
      </c>
      <c r="G389" s="30" t="s">
        <v>146</v>
      </c>
      <c r="H389" s="164">
        <f t="shared" si="117"/>
        <v>0</v>
      </c>
      <c r="I389" s="192"/>
      <c r="J389" s="192"/>
      <c r="K389" s="192"/>
      <c r="L389" s="190"/>
      <c r="M389" s="191"/>
      <c r="N389" s="191"/>
      <c r="O389" s="191"/>
      <c r="P389" s="192"/>
      <c r="Q389" s="190"/>
    </row>
    <row r="390" spans="1:17" x14ac:dyDescent="0.25">
      <c r="A390" s="40" t="s">
        <v>91</v>
      </c>
      <c r="B390" s="27">
        <v>2021</v>
      </c>
      <c r="C390" s="27" t="s">
        <v>166</v>
      </c>
      <c r="D390" s="27" t="s">
        <v>160</v>
      </c>
      <c r="E390" s="29" t="s">
        <v>103</v>
      </c>
      <c r="F390" s="27" t="s">
        <v>92</v>
      </c>
      <c r="G390" s="30" t="s">
        <v>146</v>
      </c>
      <c r="H390" s="164">
        <f t="shared" si="117"/>
        <v>0</v>
      </c>
      <c r="I390" s="192"/>
      <c r="J390" s="192"/>
      <c r="K390" s="192"/>
      <c r="L390" s="190"/>
      <c r="M390" s="191"/>
      <c r="N390" s="191"/>
      <c r="O390" s="191"/>
      <c r="P390" s="192"/>
      <c r="Q390" s="190"/>
    </row>
    <row r="391" spans="1:17" x14ac:dyDescent="0.25">
      <c r="A391" s="40" t="s">
        <v>91</v>
      </c>
      <c r="B391" s="27">
        <v>2021</v>
      </c>
      <c r="C391" s="27" t="s">
        <v>166</v>
      </c>
      <c r="D391" s="27" t="s">
        <v>161</v>
      </c>
      <c r="E391" s="29" t="s">
        <v>103</v>
      </c>
      <c r="F391" s="27" t="s">
        <v>92</v>
      </c>
      <c r="G391" s="30" t="s">
        <v>146</v>
      </c>
      <c r="H391" s="164">
        <f t="shared" si="117"/>
        <v>0</v>
      </c>
      <c r="I391" s="192"/>
      <c r="J391" s="192"/>
      <c r="K391" s="192"/>
      <c r="L391" s="190"/>
      <c r="M391" s="191"/>
      <c r="N391" s="191"/>
      <c r="O391" s="191"/>
      <c r="P391" s="192"/>
      <c r="Q391" s="190"/>
    </row>
    <row r="392" spans="1:17" x14ac:dyDescent="0.25">
      <c r="A392" s="40" t="s">
        <v>91</v>
      </c>
      <c r="B392" s="27">
        <v>2021</v>
      </c>
      <c r="C392" s="27" t="s">
        <v>166</v>
      </c>
      <c r="D392" s="27" t="s">
        <v>162</v>
      </c>
      <c r="E392" s="29" t="s">
        <v>103</v>
      </c>
      <c r="F392" s="27" t="s">
        <v>92</v>
      </c>
      <c r="G392" s="30" t="s">
        <v>146</v>
      </c>
      <c r="H392" s="164">
        <f t="shared" si="117"/>
        <v>0</v>
      </c>
      <c r="I392" s="192"/>
      <c r="J392" s="192"/>
      <c r="K392" s="192"/>
      <c r="L392" s="190"/>
      <c r="M392" s="191"/>
      <c r="N392" s="191"/>
      <c r="O392" s="191"/>
      <c r="P392" s="192"/>
      <c r="Q392" s="190"/>
    </row>
    <row r="393" spans="1:17" x14ac:dyDescent="0.25">
      <c r="A393" s="40" t="s">
        <v>91</v>
      </c>
      <c r="B393" s="27">
        <v>2021</v>
      </c>
      <c r="C393" s="27" t="s">
        <v>166</v>
      </c>
      <c r="D393" s="27" t="s">
        <v>163</v>
      </c>
      <c r="E393" s="29" t="s">
        <v>103</v>
      </c>
      <c r="F393" s="27" t="s">
        <v>92</v>
      </c>
      <c r="G393" s="30" t="s">
        <v>146</v>
      </c>
      <c r="H393" s="164">
        <f t="shared" si="117"/>
        <v>0</v>
      </c>
      <c r="I393" s="192"/>
      <c r="J393" s="192"/>
      <c r="K393" s="192"/>
      <c r="L393" s="190"/>
      <c r="M393" s="191"/>
      <c r="N393" s="191"/>
      <c r="O393" s="191"/>
      <c r="P393" s="192"/>
      <c r="Q393" s="190"/>
    </row>
    <row r="394" spans="1:17" x14ac:dyDescent="0.25">
      <c r="A394" s="40" t="s">
        <v>91</v>
      </c>
      <c r="B394" s="27">
        <v>2021</v>
      </c>
      <c r="C394" s="27" t="s">
        <v>166</v>
      </c>
      <c r="D394" s="27" t="s">
        <v>164</v>
      </c>
      <c r="E394" s="29" t="s">
        <v>103</v>
      </c>
      <c r="F394" s="27" t="s">
        <v>92</v>
      </c>
      <c r="G394" s="30" t="s">
        <v>146</v>
      </c>
      <c r="H394" s="164">
        <f t="shared" si="117"/>
        <v>0</v>
      </c>
      <c r="I394" s="192"/>
      <c r="J394" s="192"/>
      <c r="K394" s="192"/>
      <c r="L394" s="190"/>
      <c r="M394" s="191"/>
      <c r="N394" s="191"/>
      <c r="O394" s="191"/>
      <c r="P394" s="192"/>
      <c r="Q394" s="190"/>
    </row>
    <row r="395" spans="1:17" x14ac:dyDescent="0.25">
      <c r="A395" s="40" t="s">
        <v>91</v>
      </c>
      <c r="B395" s="27">
        <v>2021</v>
      </c>
      <c r="C395" s="27" t="s">
        <v>166</v>
      </c>
      <c r="D395" s="27" t="s">
        <v>165</v>
      </c>
      <c r="E395" s="29" t="s">
        <v>103</v>
      </c>
      <c r="F395" s="27" t="s">
        <v>92</v>
      </c>
      <c r="G395" s="30" t="s">
        <v>146</v>
      </c>
      <c r="H395" s="164">
        <f t="shared" si="117"/>
        <v>0</v>
      </c>
      <c r="I395" s="192"/>
      <c r="J395" s="192"/>
      <c r="K395" s="192"/>
      <c r="L395" s="190"/>
      <c r="M395" s="191"/>
      <c r="N395" s="191"/>
      <c r="O395" s="191"/>
      <c r="P395" s="192"/>
      <c r="Q395" s="190"/>
    </row>
    <row r="396" spans="1:17" x14ac:dyDescent="0.25">
      <c r="A396" s="65" t="s">
        <v>91</v>
      </c>
      <c r="B396" s="66">
        <v>2022</v>
      </c>
      <c r="C396" s="66" t="s">
        <v>151</v>
      </c>
      <c r="D396" s="66" t="s">
        <v>152</v>
      </c>
      <c r="E396" s="98" t="s">
        <v>103</v>
      </c>
      <c r="F396" s="66" t="s">
        <v>92</v>
      </c>
      <c r="G396" s="99" t="s">
        <v>146</v>
      </c>
      <c r="H396" s="161">
        <f t="shared" si="117"/>
        <v>0</v>
      </c>
      <c r="I396" s="189"/>
      <c r="J396" s="189"/>
      <c r="K396" s="189"/>
      <c r="L396" s="187"/>
      <c r="M396" s="188"/>
      <c r="N396" s="188"/>
      <c r="O396" s="188"/>
      <c r="P396" s="189"/>
      <c r="Q396" s="187"/>
    </row>
    <row r="397" spans="1:17" x14ac:dyDescent="0.25">
      <c r="A397" s="40" t="s">
        <v>91</v>
      </c>
      <c r="B397" s="27">
        <v>2022</v>
      </c>
      <c r="C397" s="27" t="s">
        <v>151</v>
      </c>
      <c r="D397" s="27" t="s">
        <v>153</v>
      </c>
      <c r="E397" s="29" t="s">
        <v>103</v>
      </c>
      <c r="F397" s="27" t="s">
        <v>92</v>
      </c>
      <c r="G397" s="30" t="s">
        <v>146</v>
      </c>
      <c r="H397" s="164">
        <f t="shared" si="117"/>
        <v>0</v>
      </c>
      <c r="I397" s="192"/>
      <c r="J397" s="192"/>
      <c r="K397" s="192"/>
      <c r="L397" s="190"/>
      <c r="M397" s="191"/>
      <c r="N397" s="191"/>
      <c r="O397" s="191"/>
      <c r="P397" s="192"/>
      <c r="Q397" s="190"/>
    </row>
    <row r="398" spans="1:17" x14ac:dyDescent="0.25">
      <c r="A398" s="40" t="s">
        <v>91</v>
      </c>
      <c r="B398" s="27">
        <v>2022</v>
      </c>
      <c r="C398" s="27" t="s">
        <v>151</v>
      </c>
      <c r="D398" s="27" t="s">
        <v>154</v>
      </c>
      <c r="E398" s="29" t="s">
        <v>103</v>
      </c>
      <c r="F398" s="27" t="s">
        <v>92</v>
      </c>
      <c r="G398" s="30" t="s">
        <v>146</v>
      </c>
      <c r="H398" s="164">
        <f t="shared" si="117"/>
        <v>0</v>
      </c>
      <c r="I398" s="192"/>
      <c r="J398" s="192"/>
      <c r="K398" s="192"/>
      <c r="L398" s="190"/>
      <c r="M398" s="191"/>
      <c r="N398" s="191"/>
      <c r="O398" s="191"/>
      <c r="P398" s="192"/>
      <c r="Q398" s="190"/>
    </row>
    <row r="399" spans="1:17" x14ac:dyDescent="0.25">
      <c r="A399" s="40" t="s">
        <v>91</v>
      </c>
      <c r="B399" s="27">
        <v>2022</v>
      </c>
      <c r="C399" s="27" t="s">
        <v>151</v>
      </c>
      <c r="D399" s="27" t="s">
        <v>155</v>
      </c>
      <c r="E399" s="29" t="s">
        <v>103</v>
      </c>
      <c r="F399" s="27" t="s">
        <v>92</v>
      </c>
      <c r="G399" s="30" t="s">
        <v>146</v>
      </c>
      <c r="H399" s="164">
        <f t="shared" si="117"/>
        <v>0</v>
      </c>
      <c r="I399" s="192"/>
      <c r="J399" s="192"/>
      <c r="K399" s="192"/>
      <c r="L399" s="190"/>
      <c r="M399" s="191"/>
      <c r="N399" s="191"/>
      <c r="O399" s="191"/>
      <c r="P399" s="192"/>
      <c r="Q399" s="190"/>
    </row>
    <row r="400" spans="1:17" x14ac:dyDescent="0.25">
      <c r="A400" s="40" t="s">
        <v>91</v>
      </c>
      <c r="B400" s="27">
        <v>2022</v>
      </c>
      <c r="C400" s="27" t="s">
        <v>151</v>
      </c>
      <c r="D400" s="27" t="s">
        <v>156</v>
      </c>
      <c r="E400" s="29" t="s">
        <v>103</v>
      </c>
      <c r="F400" s="27" t="s">
        <v>92</v>
      </c>
      <c r="G400" s="30" t="s">
        <v>146</v>
      </c>
      <c r="H400" s="164">
        <f t="shared" si="117"/>
        <v>0</v>
      </c>
      <c r="I400" s="192"/>
      <c r="J400" s="192"/>
      <c r="K400" s="192"/>
      <c r="L400" s="190"/>
      <c r="M400" s="191"/>
      <c r="N400" s="191"/>
      <c r="O400" s="191"/>
      <c r="P400" s="192"/>
      <c r="Q400" s="190"/>
    </row>
    <row r="401" spans="1:17" x14ac:dyDescent="0.25">
      <c r="A401" s="40" t="s">
        <v>91</v>
      </c>
      <c r="B401" s="27">
        <v>2022</v>
      </c>
      <c r="C401" s="27" t="s">
        <v>151</v>
      </c>
      <c r="D401" s="27" t="s">
        <v>157</v>
      </c>
      <c r="E401" s="29" t="s">
        <v>103</v>
      </c>
      <c r="F401" s="27" t="s">
        <v>92</v>
      </c>
      <c r="G401" s="30" t="s">
        <v>146</v>
      </c>
      <c r="H401" s="164">
        <f t="shared" si="117"/>
        <v>0</v>
      </c>
      <c r="I401" s="192"/>
      <c r="J401" s="192"/>
      <c r="K401" s="192"/>
      <c r="L401" s="190"/>
      <c r="M401" s="191"/>
      <c r="N401" s="191"/>
      <c r="O401" s="191"/>
      <c r="P401" s="192"/>
      <c r="Q401" s="190"/>
    </row>
    <row r="402" spans="1:17" x14ac:dyDescent="0.25">
      <c r="A402" s="40" t="s">
        <v>91</v>
      </c>
      <c r="B402" s="27">
        <v>2022</v>
      </c>
      <c r="C402" s="27" t="s">
        <v>151</v>
      </c>
      <c r="D402" s="27" t="s">
        <v>158</v>
      </c>
      <c r="E402" s="29" t="s">
        <v>103</v>
      </c>
      <c r="F402" s="27" t="s">
        <v>92</v>
      </c>
      <c r="G402" s="30" t="s">
        <v>146</v>
      </c>
      <c r="H402" s="164">
        <f t="shared" si="117"/>
        <v>0</v>
      </c>
      <c r="I402" s="192"/>
      <c r="J402" s="192"/>
      <c r="K402" s="192"/>
      <c r="L402" s="190"/>
      <c r="M402" s="191"/>
      <c r="N402" s="191"/>
      <c r="O402" s="191"/>
      <c r="P402" s="192"/>
      <c r="Q402" s="190"/>
    </row>
    <row r="403" spans="1:17" x14ac:dyDescent="0.25">
      <c r="A403" s="40" t="s">
        <v>91</v>
      </c>
      <c r="B403" s="27">
        <v>2022</v>
      </c>
      <c r="C403" s="27" t="s">
        <v>151</v>
      </c>
      <c r="D403" s="27" t="s">
        <v>159</v>
      </c>
      <c r="E403" s="29" t="s">
        <v>103</v>
      </c>
      <c r="F403" s="27" t="s">
        <v>92</v>
      </c>
      <c r="G403" s="30" t="s">
        <v>146</v>
      </c>
      <c r="H403" s="164">
        <f t="shared" si="117"/>
        <v>0</v>
      </c>
      <c r="I403" s="192"/>
      <c r="J403" s="192"/>
      <c r="K403" s="192"/>
      <c r="L403" s="190"/>
      <c r="M403" s="191"/>
      <c r="N403" s="191"/>
      <c r="O403" s="191"/>
      <c r="P403" s="192"/>
      <c r="Q403" s="190"/>
    </row>
    <row r="404" spans="1:17" x14ac:dyDescent="0.25">
      <c r="A404" s="40" t="s">
        <v>91</v>
      </c>
      <c r="B404" s="27">
        <v>2022</v>
      </c>
      <c r="C404" s="27" t="s">
        <v>151</v>
      </c>
      <c r="D404" s="27" t="s">
        <v>160</v>
      </c>
      <c r="E404" s="29" t="s">
        <v>103</v>
      </c>
      <c r="F404" s="27" t="s">
        <v>92</v>
      </c>
      <c r="G404" s="30" t="s">
        <v>146</v>
      </c>
      <c r="H404" s="164">
        <f t="shared" si="117"/>
        <v>0</v>
      </c>
      <c r="I404" s="192"/>
      <c r="J404" s="192"/>
      <c r="K404" s="192"/>
      <c r="L404" s="190"/>
      <c r="M404" s="191"/>
      <c r="N404" s="191"/>
      <c r="O404" s="191"/>
      <c r="P404" s="192"/>
      <c r="Q404" s="190"/>
    </row>
    <row r="405" spans="1:17" x14ac:dyDescent="0.25">
      <c r="A405" s="40" t="s">
        <v>91</v>
      </c>
      <c r="B405" s="27">
        <v>2022</v>
      </c>
      <c r="C405" s="27" t="s">
        <v>151</v>
      </c>
      <c r="D405" s="27" t="s">
        <v>161</v>
      </c>
      <c r="E405" s="29" t="s">
        <v>103</v>
      </c>
      <c r="F405" s="27" t="s">
        <v>92</v>
      </c>
      <c r="G405" s="30" t="s">
        <v>146</v>
      </c>
      <c r="H405" s="164">
        <f t="shared" si="117"/>
        <v>0</v>
      </c>
      <c r="I405" s="192"/>
      <c r="J405" s="192"/>
      <c r="K405" s="192"/>
      <c r="L405" s="190"/>
      <c r="M405" s="191"/>
      <c r="N405" s="191"/>
      <c r="O405" s="191"/>
      <c r="P405" s="192"/>
      <c r="Q405" s="190"/>
    </row>
    <row r="406" spans="1:17" x14ac:dyDescent="0.25">
      <c r="A406" s="40" t="s">
        <v>91</v>
      </c>
      <c r="B406" s="27">
        <v>2022</v>
      </c>
      <c r="C406" s="27" t="s">
        <v>151</v>
      </c>
      <c r="D406" s="27" t="s">
        <v>162</v>
      </c>
      <c r="E406" s="29" t="s">
        <v>103</v>
      </c>
      <c r="F406" s="27" t="s">
        <v>92</v>
      </c>
      <c r="G406" s="30" t="s">
        <v>146</v>
      </c>
      <c r="H406" s="164">
        <f t="shared" si="117"/>
        <v>0</v>
      </c>
      <c r="I406" s="192"/>
      <c r="J406" s="192"/>
      <c r="K406" s="192"/>
      <c r="L406" s="190"/>
      <c r="M406" s="191"/>
      <c r="N406" s="191"/>
      <c r="O406" s="191"/>
      <c r="P406" s="192"/>
      <c r="Q406" s="190"/>
    </row>
    <row r="407" spans="1:17" x14ac:dyDescent="0.25">
      <c r="A407" s="40" t="s">
        <v>91</v>
      </c>
      <c r="B407" s="27">
        <v>2022</v>
      </c>
      <c r="C407" s="27" t="s">
        <v>151</v>
      </c>
      <c r="D407" s="27" t="s">
        <v>163</v>
      </c>
      <c r="E407" s="29" t="s">
        <v>103</v>
      </c>
      <c r="F407" s="27" t="s">
        <v>92</v>
      </c>
      <c r="G407" s="30" t="s">
        <v>146</v>
      </c>
      <c r="H407" s="164">
        <f t="shared" si="117"/>
        <v>0</v>
      </c>
      <c r="I407" s="192"/>
      <c r="J407" s="192"/>
      <c r="K407" s="192"/>
      <c r="L407" s="190"/>
      <c r="M407" s="191"/>
      <c r="N407" s="191"/>
      <c r="O407" s="191"/>
      <c r="P407" s="192"/>
      <c r="Q407" s="190"/>
    </row>
    <row r="408" spans="1:17" x14ac:dyDescent="0.25">
      <c r="A408" s="40" t="s">
        <v>91</v>
      </c>
      <c r="B408" s="27">
        <v>2022</v>
      </c>
      <c r="C408" s="27" t="s">
        <v>151</v>
      </c>
      <c r="D408" s="27" t="s">
        <v>164</v>
      </c>
      <c r="E408" s="29" t="s">
        <v>103</v>
      </c>
      <c r="F408" s="27" t="s">
        <v>92</v>
      </c>
      <c r="G408" s="30" t="s">
        <v>146</v>
      </c>
      <c r="H408" s="164">
        <f t="shared" si="117"/>
        <v>0</v>
      </c>
      <c r="I408" s="192"/>
      <c r="J408" s="192"/>
      <c r="K408" s="192"/>
      <c r="L408" s="190"/>
      <c r="M408" s="191"/>
      <c r="N408" s="191"/>
      <c r="O408" s="191"/>
      <c r="P408" s="192"/>
      <c r="Q408" s="190"/>
    </row>
    <row r="409" spans="1:17" x14ac:dyDescent="0.25">
      <c r="A409" s="40" t="s">
        <v>91</v>
      </c>
      <c r="B409" s="27">
        <v>2022</v>
      </c>
      <c r="C409" s="27" t="s">
        <v>151</v>
      </c>
      <c r="D409" s="27" t="s">
        <v>165</v>
      </c>
      <c r="E409" s="29" t="s">
        <v>103</v>
      </c>
      <c r="F409" s="27" t="s">
        <v>92</v>
      </c>
      <c r="G409" s="30" t="s">
        <v>146</v>
      </c>
      <c r="H409" s="164">
        <f t="shared" si="117"/>
        <v>0</v>
      </c>
      <c r="I409" s="192"/>
      <c r="J409" s="192"/>
      <c r="K409" s="192"/>
      <c r="L409" s="190"/>
      <c r="M409" s="191"/>
      <c r="N409" s="191"/>
      <c r="O409" s="191"/>
      <c r="P409" s="192"/>
      <c r="Q409" s="190"/>
    </row>
    <row r="410" spans="1:17" x14ac:dyDescent="0.25">
      <c r="A410" s="40" t="s">
        <v>91</v>
      </c>
      <c r="B410" s="27">
        <v>2022</v>
      </c>
      <c r="C410" s="27" t="s">
        <v>166</v>
      </c>
      <c r="D410" s="27" t="s">
        <v>152</v>
      </c>
      <c r="E410" s="29" t="s">
        <v>103</v>
      </c>
      <c r="F410" s="27" t="s">
        <v>92</v>
      </c>
      <c r="G410" s="30" t="s">
        <v>146</v>
      </c>
      <c r="H410" s="164">
        <f t="shared" si="117"/>
        <v>0</v>
      </c>
      <c r="I410" s="192"/>
      <c r="J410" s="192"/>
      <c r="K410" s="192"/>
      <c r="L410" s="190"/>
      <c r="M410" s="191"/>
      <c r="N410" s="191"/>
      <c r="O410" s="191"/>
      <c r="P410" s="192"/>
      <c r="Q410" s="190"/>
    </row>
    <row r="411" spans="1:17" x14ac:dyDescent="0.25">
      <c r="A411" s="40" t="s">
        <v>91</v>
      </c>
      <c r="B411" s="27">
        <v>2022</v>
      </c>
      <c r="C411" s="27" t="s">
        <v>166</v>
      </c>
      <c r="D411" s="27" t="s">
        <v>153</v>
      </c>
      <c r="E411" s="29" t="s">
        <v>103</v>
      </c>
      <c r="F411" s="27" t="s">
        <v>92</v>
      </c>
      <c r="G411" s="30" t="s">
        <v>146</v>
      </c>
      <c r="H411" s="164">
        <f t="shared" si="117"/>
        <v>0</v>
      </c>
      <c r="I411" s="192"/>
      <c r="J411" s="192"/>
      <c r="K411" s="192"/>
      <c r="L411" s="190"/>
      <c r="M411" s="191"/>
      <c r="N411" s="191"/>
      <c r="O411" s="191"/>
      <c r="P411" s="192"/>
      <c r="Q411" s="190"/>
    </row>
    <row r="412" spans="1:17" x14ac:dyDescent="0.25">
      <c r="A412" s="40" t="s">
        <v>91</v>
      </c>
      <c r="B412" s="27">
        <v>2022</v>
      </c>
      <c r="C412" s="27" t="s">
        <v>166</v>
      </c>
      <c r="D412" s="27" t="s">
        <v>154</v>
      </c>
      <c r="E412" s="29" t="s">
        <v>103</v>
      </c>
      <c r="F412" s="27" t="s">
        <v>92</v>
      </c>
      <c r="G412" s="30" t="s">
        <v>146</v>
      </c>
      <c r="H412" s="164">
        <f t="shared" si="117"/>
        <v>0</v>
      </c>
      <c r="I412" s="192"/>
      <c r="J412" s="192"/>
      <c r="K412" s="192"/>
      <c r="L412" s="190"/>
      <c r="M412" s="191"/>
      <c r="N412" s="191"/>
      <c r="O412" s="191"/>
      <c r="P412" s="192"/>
      <c r="Q412" s="190"/>
    </row>
    <row r="413" spans="1:17" x14ac:dyDescent="0.25">
      <c r="A413" s="40" t="s">
        <v>91</v>
      </c>
      <c r="B413" s="27">
        <v>2022</v>
      </c>
      <c r="C413" s="27" t="s">
        <v>166</v>
      </c>
      <c r="D413" s="27" t="s">
        <v>155</v>
      </c>
      <c r="E413" s="29" t="s">
        <v>103</v>
      </c>
      <c r="F413" s="27" t="s">
        <v>92</v>
      </c>
      <c r="G413" s="30" t="s">
        <v>146</v>
      </c>
      <c r="H413" s="164">
        <f t="shared" si="117"/>
        <v>0</v>
      </c>
      <c r="I413" s="192"/>
      <c r="J413" s="192"/>
      <c r="K413" s="192"/>
      <c r="L413" s="190"/>
      <c r="M413" s="191"/>
      <c r="N413" s="191"/>
      <c r="O413" s="191"/>
      <c r="P413" s="192"/>
      <c r="Q413" s="190"/>
    </row>
    <row r="414" spans="1:17" x14ac:dyDescent="0.25">
      <c r="A414" s="40" t="s">
        <v>91</v>
      </c>
      <c r="B414" s="27">
        <v>2022</v>
      </c>
      <c r="C414" s="27" t="s">
        <v>166</v>
      </c>
      <c r="D414" s="27" t="s">
        <v>156</v>
      </c>
      <c r="E414" s="29" t="s">
        <v>103</v>
      </c>
      <c r="F414" s="27" t="s">
        <v>92</v>
      </c>
      <c r="G414" s="30" t="s">
        <v>146</v>
      </c>
      <c r="H414" s="164">
        <f t="shared" si="117"/>
        <v>0</v>
      </c>
      <c r="I414" s="192"/>
      <c r="J414" s="192"/>
      <c r="K414" s="192"/>
      <c r="L414" s="190"/>
      <c r="M414" s="191"/>
      <c r="N414" s="191"/>
      <c r="O414" s="191"/>
      <c r="P414" s="192"/>
      <c r="Q414" s="190"/>
    </row>
    <row r="415" spans="1:17" x14ac:dyDescent="0.25">
      <c r="A415" s="40" t="s">
        <v>91</v>
      </c>
      <c r="B415" s="27">
        <v>2022</v>
      </c>
      <c r="C415" s="27" t="s">
        <v>166</v>
      </c>
      <c r="D415" s="27" t="s">
        <v>157</v>
      </c>
      <c r="E415" s="29" t="s">
        <v>103</v>
      </c>
      <c r="F415" s="27" t="s">
        <v>92</v>
      </c>
      <c r="G415" s="30" t="s">
        <v>146</v>
      </c>
      <c r="H415" s="164">
        <f t="shared" si="117"/>
        <v>0</v>
      </c>
      <c r="I415" s="192"/>
      <c r="J415" s="192"/>
      <c r="K415" s="192"/>
      <c r="L415" s="190"/>
      <c r="M415" s="191"/>
      <c r="N415" s="191"/>
      <c r="O415" s="191"/>
      <c r="P415" s="192"/>
      <c r="Q415" s="190"/>
    </row>
    <row r="416" spans="1:17" x14ac:dyDescent="0.25">
      <c r="A416" s="40" t="s">
        <v>91</v>
      </c>
      <c r="B416" s="27">
        <v>2022</v>
      </c>
      <c r="C416" s="27" t="s">
        <v>166</v>
      </c>
      <c r="D416" s="27" t="s">
        <v>158</v>
      </c>
      <c r="E416" s="29" t="s">
        <v>103</v>
      </c>
      <c r="F416" s="27" t="s">
        <v>92</v>
      </c>
      <c r="G416" s="30" t="s">
        <v>146</v>
      </c>
      <c r="H416" s="164">
        <f t="shared" si="117"/>
        <v>0</v>
      </c>
      <c r="I416" s="192"/>
      <c r="J416" s="192"/>
      <c r="K416" s="192"/>
      <c r="L416" s="190"/>
      <c r="M416" s="191"/>
      <c r="N416" s="191"/>
      <c r="O416" s="191"/>
      <c r="P416" s="192"/>
      <c r="Q416" s="190"/>
    </row>
    <row r="417" spans="1:17" x14ac:dyDescent="0.25">
      <c r="A417" s="40" t="s">
        <v>91</v>
      </c>
      <c r="B417" s="27">
        <v>2022</v>
      </c>
      <c r="C417" s="27" t="s">
        <v>166</v>
      </c>
      <c r="D417" s="27" t="s">
        <v>159</v>
      </c>
      <c r="E417" s="29" t="s">
        <v>103</v>
      </c>
      <c r="F417" s="27" t="s">
        <v>92</v>
      </c>
      <c r="G417" s="30" t="s">
        <v>146</v>
      </c>
      <c r="H417" s="164">
        <f t="shared" si="117"/>
        <v>0</v>
      </c>
      <c r="I417" s="192"/>
      <c r="J417" s="192"/>
      <c r="K417" s="192"/>
      <c r="L417" s="190"/>
      <c r="M417" s="191"/>
      <c r="N417" s="191"/>
      <c r="O417" s="191"/>
      <c r="P417" s="192"/>
      <c r="Q417" s="190"/>
    </row>
    <row r="418" spans="1:17" x14ac:dyDescent="0.25">
      <c r="A418" s="40" t="s">
        <v>91</v>
      </c>
      <c r="B418" s="27">
        <v>2022</v>
      </c>
      <c r="C418" s="27" t="s">
        <v>166</v>
      </c>
      <c r="D418" s="27" t="s">
        <v>160</v>
      </c>
      <c r="E418" s="29" t="s">
        <v>103</v>
      </c>
      <c r="F418" s="27" t="s">
        <v>92</v>
      </c>
      <c r="G418" s="30" t="s">
        <v>146</v>
      </c>
      <c r="H418" s="164">
        <f t="shared" si="117"/>
        <v>0</v>
      </c>
      <c r="I418" s="192"/>
      <c r="J418" s="192"/>
      <c r="K418" s="192"/>
      <c r="L418" s="190"/>
      <c r="M418" s="191"/>
      <c r="N418" s="191"/>
      <c r="O418" s="191"/>
      <c r="P418" s="192"/>
      <c r="Q418" s="190"/>
    </row>
    <row r="419" spans="1:17" x14ac:dyDescent="0.25">
      <c r="A419" s="40" t="s">
        <v>91</v>
      </c>
      <c r="B419" s="27">
        <v>2022</v>
      </c>
      <c r="C419" s="27" t="s">
        <v>166</v>
      </c>
      <c r="D419" s="27" t="s">
        <v>161</v>
      </c>
      <c r="E419" s="29" t="s">
        <v>103</v>
      </c>
      <c r="F419" s="27" t="s">
        <v>92</v>
      </c>
      <c r="G419" s="30" t="s">
        <v>146</v>
      </c>
      <c r="H419" s="164">
        <f t="shared" si="117"/>
        <v>0</v>
      </c>
      <c r="I419" s="192"/>
      <c r="J419" s="192"/>
      <c r="K419" s="192"/>
      <c r="L419" s="190"/>
      <c r="M419" s="191"/>
      <c r="N419" s="191"/>
      <c r="O419" s="191"/>
      <c r="P419" s="192"/>
      <c r="Q419" s="190"/>
    </row>
    <row r="420" spans="1:17" x14ac:dyDescent="0.25">
      <c r="A420" s="40" t="s">
        <v>91</v>
      </c>
      <c r="B420" s="27">
        <v>2022</v>
      </c>
      <c r="C420" s="27" t="s">
        <v>166</v>
      </c>
      <c r="D420" s="27" t="s">
        <v>162</v>
      </c>
      <c r="E420" s="29" t="s">
        <v>103</v>
      </c>
      <c r="F420" s="27" t="s">
        <v>92</v>
      </c>
      <c r="G420" s="30" t="s">
        <v>146</v>
      </c>
      <c r="H420" s="164">
        <f t="shared" si="117"/>
        <v>0</v>
      </c>
      <c r="I420" s="192"/>
      <c r="J420" s="192"/>
      <c r="K420" s="192"/>
      <c r="L420" s="190"/>
      <c r="M420" s="191"/>
      <c r="N420" s="191"/>
      <c r="O420" s="191"/>
      <c r="P420" s="192"/>
      <c r="Q420" s="190"/>
    </row>
    <row r="421" spans="1:17" x14ac:dyDescent="0.25">
      <c r="A421" s="40" t="s">
        <v>91</v>
      </c>
      <c r="B421" s="27">
        <v>2022</v>
      </c>
      <c r="C421" s="27" t="s">
        <v>166</v>
      </c>
      <c r="D421" s="27" t="s">
        <v>163</v>
      </c>
      <c r="E421" s="29" t="s">
        <v>103</v>
      </c>
      <c r="F421" s="27" t="s">
        <v>92</v>
      </c>
      <c r="G421" s="30" t="s">
        <v>146</v>
      </c>
      <c r="H421" s="164">
        <f t="shared" si="117"/>
        <v>0</v>
      </c>
      <c r="I421" s="192"/>
      <c r="J421" s="192"/>
      <c r="K421" s="192"/>
      <c r="L421" s="190"/>
      <c r="M421" s="191"/>
      <c r="N421" s="191"/>
      <c r="O421" s="191"/>
      <c r="P421" s="192"/>
      <c r="Q421" s="190"/>
    </row>
    <row r="422" spans="1:17" x14ac:dyDescent="0.25">
      <c r="A422" s="40" t="s">
        <v>91</v>
      </c>
      <c r="B422" s="27">
        <v>2022</v>
      </c>
      <c r="C422" s="27" t="s">
        <v>166</v>
      </c>
      <c r="D422" s="27" t="s">
        <v>164</v>
      </c>
      <c r="E422" s="29" t="s">
        <v>103</v>
      </c>
      <c r="F422" s="27" t="s">
        <v>92</v>
      </c>
      <c r="G422" s="30" t="s">
        <v>146</v>
      </c>
      <c r="H422" s="164">
        <f t="shared" si="117"/>
        <v>0</v>
      </c>
      <c r="I422" s="192"/>
      <c r="J422" s="192"/>
      <c r="K422" s="192"/>
      <c r="L422" s="190"/>
      <c r="M422" s="191"/>
      <c r="N422" s="191"/>
      <c r="O422" s="191"/>
      <c r="P422" s="192"/>
      <c r="Q422" s="190"/>
    </row>
    <row r="423" spans="1:17" x14ac:dyDescent="0.25">
      <c r="A423" s="40" t="s">
        <v>91</v>
      </c>
      <c r="B423" s="27">
        <v>2022</v>
      </c>
      <c r="C423" s="27" t="s">
        <v>166</v>
      </c>
      <c r="D423" s="27" t="s">
        <v>165</v>
      </c>
      <c r="E423" s="29" t="s">
        <v>103</v>
      </c>
      <c r="F423" s="27" t="s">
        <v>92</v>
      </c>
      <c r="G423" s="30" t="s">
        <v>146</v>
      </c>
      <c r="H423" s="164">
        <f t="shared" si="117"/>
        <v>0</v>
      </c>
      <c r="I423" s="192"/>
      <c r="J423" s="192"/>
      <c r="K423" s="192"/>
      <c r="L423" s="190"/>
      <c r="M423" s="191"/>
      <c r="N423" s="191"/>
      <c r="O423" s="191"/>
      <c r="P423" s="192"/>
      <c r="Q423" s="190"/>
    </row>
    <row r="424" spans="1:17" x14ac:dyDescent="0.25">
      <c r="A424" s="65" t="s">
        <v>91</v>
      </c>
      <c r="B424" s="66">
        <v>2023</v>
      </c>
      <c r="C424" s="66" t="s">
        <v>151</v>
      </c>
      <c r="D424" s="66" t="s">
        <v>152</v>
      </c>
      <c r="E424" s="98" t="s">
        <v>103</v>
      </c>
      <c r="F424" s="66" t="s">
        <v>92</v>
      </c>
      <c r="G424" s="99" t="s">
        <v>146</v>
      </c>
      <c r="H424" s="161">
        <f t="shared" si="117"/>
        <v>0</v>
      </c>
      <c r="I424" s="189"/>
      <c r="J424" s="189"/>
      <c r="K424" s="189"/>
      <c r="L424" s="187"/>
      <c r="M424" s="188"/>
      <c r="N424" s="188"/>
      <c r="O424" s="188"/>
      <c r="P424" s="189"/>
      <c r="Q424" s="187"/>
    </row>
    <row r="425" spans="1:17" x14ac:dyDescent="0.25">
      <c r="A425" s="40" t="s">
        <v>91</v>
      </c>
      <c r="B425" s="27">
        <v>2023</v>
      </c>
      <c r="C425" s="27" t="s">
        <v>151</v>
      </c>
      <c r="D425" s="27" t="s">
        <v>153</v>
      </c>
      <c r="E425" s="29" t="s">
        <v>103</v>
      </c>
      <c r="F425" s="27" t="s">
        <v>92</v>
      </c>
      <c r="G425" s="30" t="s">
        <v>146</v>
      </c>
      <c r="H425" s="164">
        <f t="shared" si="117"/>
        <v>0</v>
      </c>
      <c r="I425" s="192"/>
      <c r="J425" s="192"/>
      <c r="K425" s="192"/>
      <c r="L425" s="190"/>
      <c r="M425" s="191"/>
      <c r="N425" s="191"/>
      <c r="O425" s="191"/>
      <c r="P425" s="192"/>
      <c r="Q425" s="190"/>
    </row>
    <row r="426" spans="1:17" x14ac:dyDescent="0.25">
      <c r="A426" s="40" t="s">
        <v>91</v>
      </c>
      <c r="B426" s="27">
        <v>2023</v>
      </c>
      <c r="C426" s="27" t="s">
        <v>151</v>
      </c>
      <c r="D426" s="27" t="s">
        <v>154</v>
      </c>
      <c r="E426" s="29" t="s">
        <v>103</v>
      </c>
      <c r="F426" s="27" t="s">
        <v>92</v>
      </c>
      <c r="G426" s="30" t="s">
        <v>146</v>
      </c>
      <c r="H426" s="164">
        <f t="shared" si="117"/>
        <v>0</v>
      </c>
      <c r="I426" s="192"/>
      <c r="J426" s="192"/>
      <c r="K426" s="192"/>
      <c r="L426" s="190"/>
      <c r="M426" s="191"/>
      <c r="N426" s="191"/>
      <c r="O426" s="191"/>
      <c r="P426" s="192"/>
      <c r="Q426" s="190"/>
    </row>
    <row r="427" spans="1:17" x14ac:dyDescent="0.25">
      <c r="A427" s="40" t="s">
        <v>91</v>
      </c>
      <c r="B427" s="27">
        <v>2023</v>
      </c>
      <c r="C427" s="27" t="s">
        <v>151</v>
      </c>
      <c r="D427" s="27" t="s">
        <v>155</v>
      </c>
      <c r="E427" s="29" t="s">
        <v>103</v>
      </c>
      <c r="F427" s="27" t="s">
        <v>92</v>
      </c>
      <c r="G427" s="30" t="s">
        <v>146</v>
      </c>
      <c r="H427" s="164">
        <f t="shared" si="117"/>
        <v>0</v>
      </c>
      <c r="I427" s="192"/>
      <c r="J427" s="192"/>
      <c r="K427" s="192"/>
      <c r="L427" s="190"/>
      <c r="M427" s="191"/>
      <c r="N427" s="191"/>
      <c r="O427" s="191"/>
      <c r="P427" s="192"/>
      <c r="Q427" s="190"/>
    </row>
    <row r="428" spans="1:17" x14ac:dyDescent="0.25">
      <c r="A428" s="40" t="s">
        <v>91</v>
      </c>
      <c r="B428" s="27">
        <v>2023</v>
      </c>
      <c r="C428" s="27" t="s">
        <v>151</v>
      </c>
      <c r="D428" s="27" t="s">
        <v>156</v>
      </c>
      <c r="E428" s="29" t="s">
        <v>103</v>
      </c>
      <c r="F428" s="27" t="s">
        <v>92</v>
      </c>
      <c r="G428" s="30" t="s">
        <v>146</v>
      </c>
      <c r="H428" s="164">
        <f t="shared" si="117"/>
        <v>0</v>
      </c>
      <c r="I428" s="192"/>
      <c r="J428" s="192"/>
      <c r="K428" s="192"/>
      <c r="L428" s="190"/>
      <c r="M428" s="191"/>
      <c r="N428" s="191"/>
      <c r="O428" s="191"/>
      <c r="P428" s="192"/>
      <c r="Q428" s="190"/>
    </row>
    <row r="429" spans="1:17" x14ac:dyDescent="0.25">
      <c r="A429" s="40" t="s">
        <v>91</v>
      </c>
      <c r="B429" s="27">
        <v>2023</v>
      </c>
      <c r="C429" s="27" t="s">
        <v>151</v>
      </c>
      <c r="D429" s="27" t="s">
        <v>157</v>
      </c>
      <c r="E429" s="29" t="s">
        <v>103</v>
      </c>
      <c r="F429" s="27" t="s">
        <v>92</v>
      </c>
      <c r="G429" s="30" t="s">
        <v>146</v>
      </c>
      <c r="H429" s="164">
        <f t="shared" si="117"/>
        <v>0</v>
      </c>
      <c r="I429" s="192"/>
      <c r="J429" s="192"/>
      <c r="K429" s="192"/>
      <c r="L429" s="190"/>
      <c r="M429" s="191"/>
      <c r="N429" s="191"/>
      <c r="O429" s="191"/>
      <c r="P429" s="192"/>
      <c r="Q429" s="190"/>
    </row>
    <row r="430" spans="1:17" x14ac:dyDescent="0.25">
      <c r="A430" s="40" t="s">
        <v>91</v>
      </c>
      <c r="B430" s="27">
        <v>2023</v>
      </c>
      <c r="C430" s="27" t="s">
        <v>151</v>
      </c>
      <c r="D430" s="27" t="s">
        <v>158</v>
      </c>
      <c r="E430" s="29" t="s">
        <v>103</v>
      </c>
      <c r="F430" s="27" t="s">
        <v>92</v>
      </c>
      <c r="G430" s="30" t="s">
        <v>146</v>
      </c>
      <c r="H430" s="164">
        <f t="shared" si="117"/>
        <v>0</v>
      </c>
      <c r="I430" s="192"/>
      <c r="J430" s="192"/>
      <c r="K430" s="192"/>
      <c r="L430" s="190"/>
      <c r="M430" s="191"/>
      <c r="N430" s="191"/>
      <c r="O430" s="191"/>
      <c r="P430" s="192"/>
      <c r="Q430" s="190"/>
    </row>
    <row r="431" spans="1:17" x14ac:dyDescent="0.25">
      <c r="A431" s="40" t="s">
        <v>91</v>
      </c>
      <c r="B431" s="27">
        <v>2023</v>
      </c>
      <c r="C431" s="27" t="s">
        <v>151</v>
      </c>
      <c r="D431" s="27" t="s">
        <v>159</v>
      </c>
      <c r="E431" s="29" t="s">
        <v>103</v>
      </c>
      <c r="F431" s="27" t="s">
        <v>92</v>
      </c>
      <c r="G431" s="30" t="s">
        <v>146</v>
      </c>
      <c r="H431" s="164">
        <f t="shared" si="117"/>
        <v>0</v>
      </c>
      <c r="I431" s="192"/>
      <c r="J431" s="192"/>
      <c r="K431" s="192"/>
      <c r="L431" s="190"/>
      <c r="M431" s="191"/>
      <c r="N431" s="191"/>
      <c r="O431" s="191"/>
      <c r="P431" s="192"/>
      <c r="Q431" s="190"/>
    </row>
    <row r="432" spans="1:17" x14ac:dyDescent="0.25">
      <c r="A432" s="40" t="s">
        <v>91</v>
      </c>
      <c r="B432" s="27">
        <v>2023</v>
      </c>
      <c r="C432" s="27" t="s">
        <v>151</v>
      </c>
      <c r="D432" s="27" t="s">
        <v>160</v>
      </c>
      <c r="E432" s="29" t="s">
        <v>103</v>
      </c>
      <c r="F432" s="27" t="s">
        <v>92</v>
      </c>
      <c r="G432" s="30" t="s">
        <v>146</v>
      </c>
      <c r="H432" s="164">
        <f t="shared" si="117"/>
        <v>0</v>
      </c>
      <c r="I432" s="192"/>
      <c r="J432" s="192"/>
      <c r="K432" s="192"/>
      <c r="L432" s="190"/>
      <c r="M432" s="191"/>
      <c r="N432" s="191"/>
      <c r="O432" s="191"/>
      <c r="P432" s="192"/>
      <c r="Q432" s="190"/>
    </row>
    <row r="433" spans="1:17" x14ac:dyDescent="0.25">
      <c r="A433" s="40" t="s">
        <v>91</v>
      </c>
      <c r="B433" s="27">
        <v>2023</v>
      </c>
      <c r="C433" s="27" t="s">
        <v>151</v>
      </c>
      <c r="D433" s="27" t="s">
        <v>161</v>
      </c>
      <c r="E433" s="29" t="s">
        <v>103</v>
      </c>
      <c r="F433" s="27" t="s">
        <v>92</v>
      </c>
      <c r="G433" s="30" t="s">
        <v>146</v>
      </c>
      <c r="H433" s="164">
        <f t="shared" si="117"/>
        <v>0</v>
      </c>
      <c r="I433" s="192"/>
      <c r="J433" s="192"/>
      <c r="K433" s="192"/>
      <c r="L433" s="190"/>
      <c r="M433" s="191"/>
      <c r="N433" s="191"/>
      <c r="O433" s="191"/>
      <c r="P433" s="192"/>
      <c r="Q433" s="190"/>
    </row>
    <row r="434" spans="1:17" x14ac:dyDescent="0.25">
      <c r="A434" s="40" t="s">
        <v>91</v>
      </c>
      <c r="B434" s="27">
        <v>2023</v>
      </c>
      <c r="C434" s="27" t="s">
        <v>151</v>
      </c>
      <c r="D434" s="27" t="s">
        <v>162</v>
      </c>
      <c r="E434" s="29" t="s">
        <v>103</v>
      </c>
      <c r="F434" s="27" t="s">
        <v>92</v>
      </c>
      <c r="G434" s="30" t="s">
        <v>146</v>
      </c>
      <c r="H434" s="164">
        <f t="shared" si="117"/>
        <v>0</v>
      </c>
      <c r="I434" s="192"/>
      <c r="J434" s="192"/>
      <c r="K434" s="192"/>
      <c r="L434" s="190"/>
      <c r="M434" s="191"/>
      <c r="N434" s="191"/>
      <c r="O434" s="191"/>
      <c r="P434" s="192"/>
      <c r="Q434" s="190"/>
    </row>
    <row r="435" spans="1:17" x14ac:dyDescent="0.25">
      <c r="A435" s="40" t="s">
        <v>91</v>
      </c>
      <c r="B435" s="27">
        <v>2023</v>
      </c>
      <c r="C435" s="27" t="s">
        <v>151</v>
      </c>
      <c r="D435" s="27" t="s">
        <v>163</v>
      </c>
      <c r="E435" s="29" t="s">
        <v>103</v>
      </c>
      <c r="F435" s="27" t="s">
        <v>92</v>
      </c>
      <c r="G435" s="30" t="s">
        <v>146</v>
      </c>
      <c r="H435" s="164">
        <f t="shared" si="117"/>
        <v>0</v>
      </c>
      <c r="I435" s="192"/>
      <c r="J435" s="192"/>
      <c r="K435" s="192"/>
      <c r="L435" s="190"/>
      <c r="M435" s="191"/>
      <c r="N435" s="191"/>
      <c r="O435" s="191"/>
      <c r="P435" s="192"/>
      <c r="Q435" s="190"/>
    </row>
    <row r="436" spans="1:17" x14ac:dyDescent="0.25">
      <c r="A436" s="40" t="s">
        <v>91</v>
      </c>
      <c r="B436" s="27">
        <v>2023</v>
      </c>
      <c r="C436" s="27" t="s">
        <v>151</v>
      </c>
      <c r="D436" s="27" t="s">
        <v>164</v>
      </c>
      <c r="E436" s="29" t="s">
        <v>103</v>
      </c>
      <c r="F436" s="27" t="s">
        <v>92</v>
      </c>
      <c r="G436" s="30" t="s">
        <v>146</v>
      </c>
      <c r="H436" s="164">
        <f t="shared" ref="H436:H499" si="118">SUM(I436:Q436)</f>
        <v>0</v>
      </c>
      <c r="I436" s="192"/>
      <c r="J436" s="192"/>
      <c r="K436" s="192"/>
      <c r="L436" s="190"/>
      <c r="M436" s="191"/>
      <c r="N436" s="191"/>
      <c r="O436" s="191"/>
      <c r="P436" s="192"/>
      <c r="Q436" s="190"/>
    </row>
    <row r="437" spans="1:17" x14ac:dyDescent="0.25">
      <c r="A437" s="40" t="s">
        <v>91</v>
      </c>
      <c r="B437" s="27">
        <v>2023</v>
      </c>
      <c r="C437" s="27" t="s">
        <v>151</v>
      </c>
      <c r="D437" s="27" t="s">
        <v>165</v>
      </c>
      <c r="E437" s="29" t="s">
        <v>103</v>
      </c>
      <c r="F437" s="27" t="s">
        <v>92</v>
      </c>
      <c r="G437" s="30" t="s">
        <v>146</v>
      </c>
      <c r="H437" s="164">
        <f t="shared" si="118"/>
        <v>0</v>
      </c>
      <c r="I437" s="192"/>
      <c r="J437" s="192"/>
      <c r="K437" s="192"/>
      <c r="L437" s="190"/>
      <c r="M437" s="191"/>
      <c r="N437" s="191"/>
      <c r="O437" s="191"/>
      <c r="P437" s="192"/>
      <c r="Q437" s="190"/>
    </row>
    <row r="438" spans="1:17" x14ac:dyDescent="0.25">
      <c r="A438" s="40" t="s">
        <v>91</v>
      </c>
      <c r="B438" s="27">
        <v>2023</v>
      </c>
      <c r="C438" s="27" t="s">
        <v>166</v>
      </c>
      <c r="D438" s="27" t="s">
        <v>152</v>
      </c>
      <c r="E438" s="29" t="s">
        <v>103</v>
      </c>
      <c r="F438" s="27" t="s">
        <v>92</v>
      </c>
      <c r="G438" s="30" t="s">
        <v>146</v>
      </c>
      <c r="H438" s="164">
        <f t="shared" si="118"/>
        <v>0</v>
      </c>
      <c r="I438" s="192"/>
      <c r="J438" s="192"/>
      <c r="K438" s="192"/>
      <c r="L438" s="190"/>
      <c r="M438" s="191"/>
      <c r="N438" s="191"/>
      <c r="O438" s="191"/>
      <c r="P438" s="192"/>
      <c r="Q438" s="190"/>
    </row>
    <row r="439" spans="1:17" x14ac:dyDescent="0.25">
      <c r="A439" s="40" t="s">
        <v>91</v>
      </c>
      <c r="B439" s="27">
        <v>2023</v>
      </c>
      <c r="C439" s="27" t="s">
        <v>166</v>
      </c>
      <c r="D439" s="27" t="s">
        <v>153</v>
      </c>
      <c r="E439" s="29" t="s">
        <v>103</v>
      </c>
      <c r="F439" s="27" t="s">
        <v>92</v>
      </c>
      <c r="G439" s="30" t="s">
        <v>146</v>
      </c>
      <c r="H439" s="164">
        <f t="shared" si="118"/>
        <v>0</v>
      </c>
      <c r="I439" s="192"/>
      <c r="J439" s="192"/>
      <c r="K439" s="192"/>
      <c r="L439" s="190"/>
      <c r="M439" s="191"/>
      <c r="N439" s="191"/>
      <c r="O439" s="191"/>
      <c r="P439" s="192"/>
      <c r="Q439" s="190"/>
    </row>
    <row r="440" spans="1:17" x14ac:dyDescent="0.25">
      <c r="A440" s="40" t="s">
        <v>91</v>
      </c>
      <c r="B440" s="27">
        <v>2023</v>
      </c>
      <c r="C440" s="27" t="s">
        <v>166</v>
      </c>
      <c r="D440" s="27" t="s">
        <v>154</v>
      </c>
      <c r="E440" s="29" t="s">
        <v>103</v>
      </c>
      <c r="F440" s="27" t="s">
        <v>92</v>
      </c>
      <c r="G440" s="30" t="s">
        <v>146</v>
      </c>
      <c r="H440" s="164">
        <f t="shared" si="118"/>
        <v>0</v>
      </c>
      <c r="I440" s="192"/>
      <c r="J440" s="192"/>
      <c r="K440" s="192"/>
      <c r="L440" s="190"/>
      <c r="M440" s="191"/>
      <c r="N440" s="191"/>
      <c r="O440" s="191"/>
      <c r="P440" s="192"/>
      <c r="Q440" s="190"/>
    </row>
    <row r="441" spans="1:17" x14ac:dyDescent="0.25">
      <c r="A441" s="40" t="s">
        <v>91</v>
      </c>
      <c r="B441" s="27">
        <v>2023</v>
      </c>
      <c r="C441" s="27" t="s">
        <v>166</v>
      </c>
      <c r="D441" s="27" t="s">
        <v>155</v>
      </c>
      <c r="E441" s="29" t="s">
        <v>103</v>
      </c>
      <c r="F441" s="27" t="s">
        <v>92</v>
      </c>
      <c r="G441" s="30" t="s">
        <v>146</v>
      </c>
      <c r="H441" s="164">
        <f t="shared" si="118"/>
        <v>0</v>
      </c>
      <c r="I441" s="192"/>
      <c r="J441" s="192"/>
      <c r="K441" s="192"/>
      <c r="L441" s="190"/>
      <c r="M441" s="191"/>
      <c r="N441" s="191"/>
      <c r="O441" s="191"/>
      <c r="P441" s="192"/>
      <c r="Q441" s="190"/>
    </row>
    <row r="442" spans="1:17" x14ac:dyDescent="0.25">
      <c r="A442" s="40" t="s">
        <v>91</v>
      </c>
      <c r="B442" s="27">
        <v>2023</v>
      </c>
      <c r="C442" s="27" t="s">
        <v>166</v>
      </c>
      <c r="D442" s="27" t="s">
        <v>156</v>
      </c>
      <c r="E442" s="29" t="s">
        <v>103</v>
      </c>
      <c r="F442" s="27" t="s">
        <v>92</v>
      </c>
      <c r="G442" s="30" t="s">
        <v>146</v>
      </c>
      <c r="H442" s="164">
        <f t="shared" si="118"/>
        <v>0</v>
      </c>
      <c r="I442" s="192"/>
      <c r="J442" s="192"/>
      <c r="K442" s="192"/>
      <c r="L442" s="190"/>
      <c r="M442" s="191"/>
      <c r="N442" s="191"/>
      <c r="O442" s="191"/>
      <c r="P442" s="192"/>
      <c r="Q442" s="190"/>
    </row>
    <row r="443" spans="1:17" x14ac:dyDescent="0.25">
      <c r="A443" s="40" t="s">
        <v>91</v>
      </c>
      <c r="B443" s="27">
        <v>2023</v>
      </c>
      <c r="C443" s="27" t="s">
        <v>166</v>
      </c>
      <c r="D443" s="27" t="s">
        <v>157</v>
      </c>
      <c r="E443" s="29" t="s">
        <v>103</v>
      </c>
      <c r="F443" s="27" t="s">
        <v>92</v>
      </c>
      <c r="G443" s="30" t="s">
        <v>146</v>
      </c>
      <c r="H443" s="164">
        <f t="shared" si="118"/>
        <v>0</v>
      </c>
      <c r="I443" s="192"/>
      <c r="J443" s="192"/>
      <c r="K443" s="192"/>
      <c r="L443" s="190"/>
      <c r="M443" s="191"/>
      <c r="N443" s="191"/>
      <c r="O443" s="191"/>
      <c r="P443" s="192"/>
      <c r="Q443" s="190"/>
    </row>
    <row r="444" spans="1:17" x14ac:dyDescent="0.25">
      <c r="A444" s="40" t="s">
        <v>91</v>
      </c>
      <c r="B444" s="27">
        <v>2023</v>
      </c>
      <c r="C444" s="27" t="s">
        <v>166</v>
      </c>
      <c r="D444" s="27" t="s">
        <v>158</v>
      </c>
      <c r="E444" s="29" t="s">
        <v>103</v>
      </c>
      <c r="F444" s="27" t="s">
        <v>92</v>
      </c>
      <c r="G444" s="30" t="s">
        <v>146</v>
      </c>
      <c r="H444" s="164">
        <f t="shared" si="118"/>
        <v>0</v>
      </c>
      <c r="I444" s="192"/>
      <c r="J444" s="192"/>
      <c r="K444" s="192"/>
      <c r="L444" s="190"/>
      <c r="M444" s="191"/>
      <c r="N444" s="191"/>
      <c r="O444" s="191"/>
      <c r="P444" s="192"/>
      <c r="Q444" s="190"/>
    </row>
    <row r="445" spans="1:17" x14ac:dyDescent="0.25">
      <c r="A445" s="40" t="s">
        <v>91</v>
      </c>
      <c r="B445" s="27">
        <v>2023</v>
      </c>
      <c r="C445" s="27" t="s">
        <v>166</v>
      </c>
      <c r="D445" s="27" t="s">
        <v>159</v>
      </c>
      <c r="E445" s="29" t="s">
        <v>103</v>
      </c>
      <c r="F445" s="27" t="s">
        <v>92</v>
      </c>
      <c r="G445" s="30" t="s">
        <v>146</v>
      </c>
      <c r="H445" s="164">
        <f t="shared" si="118"/>
        <v>0</v>
      </c>
      <c r="I445" s="192"/>
      <c r="J445" s="192"/>
      <c r="K445" s="192"/>
      <c r="L445" s="190"/>
      <c r="M445" s="191"/>
      <c r="N445" s="191"/>
      <c r="O445" s="191"/>
      <c r="P445" s="192"/>
      <c r="Q445" s="190"/>
    </row>
    <row r="446" spans="1:17" x14ac:dyDescent="0.25">
      <c r="A446" s="40" t="s">
        <v>91</v>
      </c>
      <c r="B446" s="27">
        <v>2023</v>
      </c>
      <c r="C446" s="27" t="s">
        <v>166</v>
      </c>
      <c r="D446" s="27" t="s">
        <v>160</v>
      </c>
      <c r="E446" s="29" t="s">
        <v>103</v>
      </c>
      <c r="F446" s="27" t="s">
        <v>92</v>
      </c>
      <c r="G446" s="30" t="s">
        <v>146</v>
      </c>
      <c r="H446" s="164">
        <f t="shared" si="118"/>
        <v>0</v>
      </c>
      <c r="I446" s="192"/>
      <c r="J446" s="192"/>
      <c r="K446" s="192"/>
      <c r="L446" s="190"/>
      <c r="M446" s="191"/>
      <c r="N446" s="191"/>
      <c r="O446" s="191"/>
      <c r="P446" s="192"/>
      <c r="Q446" s="190"/>
    </row>
    <row r="447" spans="1:17" x14ac:dyDescent="0.25">
      <c r="A447" s="40" t="s">
        <v>91</v>
      </c>
      <c r="B447" s="27">
        <v>2023</v>
      </c>
      <c r="C447" s="27" t="s">
        <v>166</v>
      </c>
      <c r="D447" s="27" t="s">
        <v>161</v>
      </c>
      <c r="E447" s="29" t="s">
        <v>103</v>
      </c>
      <c r="F447" s="27" t="s">
        <v>92</v>
      </c>
      <c r="G447" s="30" t="s">
        <v>146</v>
      </c>
      <c r="H447" s="164">
        <f t="shared" si="118"/>
        <v>0</v>
      </c>
      <c r="I447" s="192"/>
      <c r="J447" s="192"/>
      <c r="K447" s="192"/>
      <c r="L447" s="190"/>
      <c r="M447" s="191"/>
      <c r="N447" s="191"/>
      <c r="O447" s="191"/>
      <c r="P447" s="192"/>
      <c r="Q447" s="190"/>
    </row>
    <row r="448" spans="1:17" x14ac:dyDescent="0.25">
      <c r="A448" s="40" t="s">
        <v>91</v>
      </c>
      <c r="B448" s="27">
        <v>2023</v>
      </c>
      <c r="C448" s="27" t="s">
        <v>166</v>
      </c>
      <c r="D448" s="27" t="s">
        <v>162</v>
      </c>
      <c r="E448" s="29" t="s">
        <v>103</v>
      </c>
      <c r="F448" s="27" t="s">
        <v>92</v>
      </c>
      <c r="G448" s="30" t="s">
        <v>146</v>
      </c>
      <c r="H448" s="164">
        <f t="shared" si="118"/>
        <v>0</v>
      </c>
      <c r="I448" s="192"/>
      <c r="J448" s="192"/>
      <c r="K448" s="192"/>
      <c r="L448" s="190"/>
      <c r="M448" s="191"/>
      <c r="N448" s="191"/>
      <c r="O448" s="191"/>
      <c r="P448" s="192"/>
      <c r="Q448" s="190"/>
    </row>
    <row r="449" spans="1:17" x14ac:dyDescent="0.25">
      <c r="A449" s="40" t="s">
        <v>91</v>
      </c>
      <c r="B449" s="27">
        <v>2023</v>
      </c>
      <c r="C449" s="27" t="s">
        <v>166</v>
      </c>
      <c r="D449" s="27" t="s">
        <v>163</v>
      </c>
      <c r="E449" s="29" t="s">
        <v>103</v>
      </c>
      <c r="F449" s="27" t="s">
        <v>92</v>
      </c>
      <c r="G449" s="30" t="s">
        <v>146</v>
      </c>
      <c r="H449" s="164">
        <f t="shared" si="118"/>
        <v>0</v>
      </c>
      <c r="I449" s="192"/>
      <c r="J449" s="192"/>
      <c r="K449" s="192"/>
      <c r="L449" s="190"/>
      <c r="M449" s="191"/>
      <c r="N449" s="191"/>
      <c r="O449" s="191"/>
      <c r="P449" s="192"/>
      <c r="Q449" s="190"/>
    </row>
    <row r="450" spans="1:17" x14ac:dyDescent="0.25">
      <c r="A450" s="40" t="s">
        <v>91</v>
      </c>
      <c r="B450" s="27">
        <v>2023</v>
      </c>
      <c r="C450" s="27" t="s">
        <v>166</v>
      </c>
      <c r="D450" s="27" t="s">
        <v>164</v>
      </c>
      <c r="E450" s="29" t="s">
        <v>103</v>
      </c>
      <c r="F450" s="27" t="s">
        <v>92</v>
      </c>
      <c r="G450" s="30" t="s">
        <v>146</v>
      </c>
      <c r="H450" s="164">
        <f t="shared" si="118"/>
        <v>0</v>
      </c>
      <c r="I450" s="192"/>
      <c r="J450" s="192"/>
      <c r="K450" s="192"/>
      <c r="L450" s="190"/>
      <c r="M450" s="191"/>
      <c r="N450" s="191"/>
      <c r="O450" s="191"/>
      <c r="P450" s="192"/>
      <c r="Q450" s="190"/>
    </row>
    <row r="451" spans="1:17" x14ac:dyDescent="0.25">
      <c r="A451" s="83" t="s">
        <v>91</v>
      </c>
      <c r="B451" s="84">
        <v>2023</v>
      </c>
      <c r="C451" s="84" t="s">
        <v>166</v>
      </c>
      <c r="D451" s="84" t="s">
        <v>165</v>
      </c>
      <c r="E451" s="96" t="s">
        <v>103</v>
      </c>
      <c r="F451" s="84" t="s">
        <v>92</v>
      </c>
      <c r="G451" s="97" t="s">
        <v>146</v>
      </c>
      <c r="H451" s="193">
        <f t="shared" si="118"/>
        <v>0</v>
      </c>
      <c r="I451" s="196"/>
      <c r="J451" s="196"/>
      <c r="K451" s="196"/>
      <c r="L451" s="194"/>
      <c r="M451" s="195"/>
      <c r="N451" s="195"/>
      <c r="O451" s="195"/>
      <c r="P451" s="196"/>
      <c r="Q451" s="194"/>
    </row>
    <row r="452" spans="1:17" x14ac:dyDescent="0.25">
      <c r="A452" s="136" t="s">
        <v>91</v>
      </c>
      <c r="B452" s="136">
        <v>2021</v>
      </c>
      <c r="C452" s="66" t="s">
        <v>151</v>
      </c>
      <c r="D452" s="66" t="s">
        <v>152</v>
      </c>
      <c r="E452" s="66" t="s">
        <v>92</v>
      </c>
      <c r="F452" s="106" t="s">
        <v>104</v>
      </c>
      <c r="G452" s="99" t="s">
        <v>146</v>
      </c>
      <c r="H452" s="161">
        <f t="shared" si="118"/>
        <v>0</v>
      </c>
      <c r="I452" s="187"/>
      <c r="J452" s="187"/>
      <c r="K452" s="187"/>
      <c r="L452" s="187"/>
      <c r="M452" s="197"/>
      <c r="N452" s="197"/>
      <c r="O452" s="197"/>
      <c r="P452" s="187"/>
      <c r="Q452" s="198"/>
    </row>
    <row r="453" spans="1:17" x14ac:dyDescent="0.25">
      <c r="A453" s="136" t="s">
        <v>91</v>
      </c>
      <c r="B453" s="136">
        <v>2021</v>
      </c>
      <c r="C453" s="27" t="s">
        <v>151</v>
      </c>
      <c r="D453" s="27" t="s">
        <v>153</v>
      </c>
      <c r="E453" s="27" t="s">
        <v>92</v>
      </c>
      <c r="F453" s="34" t="s">
        <v>104</v>
      </c>
      <c r="G453" s="30" t="s">
        <v>146</v>
      </c>
      <c r="H453" s="164">
        <f t="shared" si="118"/>
        <v>0</v>
      </c>
      <c r="I453" s="190"/>
      <c r="J453" s="190"/>
      <c r="K453" s="190"/>
      <c r="L453" s="190"/>
      <c r="M453" s="139"/>
      <c r="N453" s="139"/>
      <c r="O453" s="139"/>
      <c r="P453" s="190"/>
      <c r="Q453" s="199"/>
    </row>
    <row r="454" spans="1:17" x14ac:dyDescent="0.25">
      <c r="A454" s="136" t="s">
        <v>91</v>
      </c>
      <c r="B454" s="136">
        <v>2021</v>
      </c>
      <c r="C454" s="27" t="s">
        <v>151</v>
      </c>
      <c r="D454" s="27" t="s">
        <v>154</v>
      </c>
      <c r="E454" s="27" t="s">
        <v>92</v>
      </c>
      <c r="F454" s="34" t="s">
        <v>104</v>
      </c>
      <c r="G454" s="30" t="s">
        <v>146</v>
      </c>
      <c r="H454" s="164">
        <f t="shared" si="118"/>
        <v>0</v>
      </c>
      <c r="I454" s="190"/>
      <c r="J454" s="190"/>
      <c r="K454" s="190"/>
      <c r="L454" s="190"/>
      <c r="M454" s="139"/>
      <c r="N454" s="139"/>
      <c r="O454" s="139"/>
      <c r="P454" s="190"/>
      <c r="Q454" s="199"/>
    </row>
    <row r="455" spans="1:17" x14ac:dyDescent="0.25">
      <c r="A455" s="136" t="s">
        <v>91</v>
      </c>
      <c r="B455" s="136">
        <v>2021</v>
      </c>
      <c r="C455" s="27" t="s">
        <v>151</v>
      </c>
      <c r="D455" s="27" t="s">
        <v>155</v>
      </c>
      <c r="E455" s="27" t="s">
        <v>92</v>
      </c>
      <c r="F455" s="34" t="s">
        <v>104</v>
      </c>
      <c r="G455" s="30" t="s">
        <v>146</v>
      </c>
      <c r="H455" s="164">
        <f t="shared" si="118"/>
        <v>0</v>
      </c>
      <c r="I455" s="190"/>
      <c r="J455" s="190"/>
      <c r="K455" s="190"/>
      <c r="L455" s="190"/>
      <c r="M455" s="139"/>
      <c r="N455" s="139"/>
      <c r="O455" s="139"/>
      <c r="P455" s="190"/>
      <c r="Q455" s="199"/>
    </row>
    <row r="456" spans="1:17" x14ac:dyDescent="0.25">
      <c r="A456" s="136" t="s">
        <v>91</v>
      </c>
      <c r="B456" s="136">
        <v>2021</v>
      </c>
      <c r="C456" s="27" t="s">
        <v>151</v>
      </c>
      <c r="D456" s="27" t="s">
        <v>156</v>
      </c>
      <c r="E456" s="27" t="s">
        <v>92</v>
      </c>
      <c r="F456" s="34" t="s">
        <v>104</v>
      </c>
      <c r="G456" s="30" t="s">
        <v>146</v>
      </c>
      <c r="H456" s="164">
        <f t="shared" si="118"/>
        <v>0</v>
      </c>
      <c r="I456" s="190"/>
      <c r="J456" s="190"/>
      <c r="K456" s="190"/>
      <c r="L456" s="190"/>
      <c r="M456" s="139"/>
      <c r="N456" s="139"/>
      <c r="O456" s="139"/>
      <c r="P456" s="190"/>
      <c r="Q456" s="199"/>
    </row>
    <row r="457" spans="1:17" x14ac:dyDescent="0.25">
      <c r="A457" s="136" t="s">
        <v>91</v>
      </c>
      <c r="B457" s="136">
        <v>2021</v>
      </c>
      <c r="C457" s="27" t="s">
        <v>151</v>
      </c>
      <c r="D457" s="27" t="s">
        <v>157</v>
      </c>
      <c r="E457" s="27" t="s">
        <v>92</v>
      </c>
      <c r="F457" s="34" t="s">
        <v>104</v>
      </c>
      <c r="G457" s="30" t="s">
        <v>146</v>
      </c>
      <c r="H457" s="164">
        <f t="shared" si="118"/>
        <v>0</v>
      </c>
      <c r="I457" s="190"/>
      <c r="J457" s="190"/>
      <c r="K457" s="190"/>
      <c r="L457" s="190"/>
      <c r="M457" s="139"/>
      <c r="N457" s="139"/>
      <c r="O457" s="139"/>
      <c r="P457" s="190"/>
      <c r="Q457" s="199"/>
    </row>
    <row r="458" spans="1:17" x14ac:dyDescent="0.25">
      <c r="A458" s="136" t="s">
        <v>91</v>
      </c>
      <c r="B458" s="136">
        <v>2021</v>
      </c>
      <c r="C458" s="27" t="s">
        <v>151</v>
      </c>
      <c r="D458" s="27" t="s">
        <v>158</v>
      </c>
      <c r="E458" s="27" t="s">
        <v>92</v>
      </c>
      <c r="F458" s="34" t="s">
        <v>104</v>
      </c>
      <c r="G458" s="30" t="s">
        <v>146</v>
      </c>
      <c r="H458" s="164">
        <f t="shared" si="118"/>
        <v>0</v>
      </c>
      <c r="I458" s="190"/>
      <c r="J458" s="190"/>
      <c r="K458" s="190"/>
      <c r="L458" s="190"/>
      <c r="M458" s="139"/>
      <c r="N458" s="139"/>
      <c r="O458" s="139"/>
      <c r="P458" s="190"/>
      <c r="Q458" s="199"/>
    </row>
    <row r="459" spans="1:17" x14ac:dyDescent="0.25">
      <c r="A459" s="136" t="s">
        <v>91</v>
      </c>
      <c r="B459" s="136">
        <v>2021</v>
      </c>
      <c r="C459" s="27" t="s">
        <v>151</v>
      </c>
      <c r="D459" s="27" t="s">
        <v>159</v>
      </c>
      <c r="E459" s="27" t="s">
        <v>92</v>
      </c>
      <c r="F459" s="34" t="s">
        <v>104</v>
      </c>
      <c r="G459" s="30" t="s">
        <v>146</v>
      </c>
      <c r="H459" s="164">
        <f t="shared" si="118"/>
        <v>0</v>
      </c>
      <c r="I459" s="190"/>
      <c r="J459" s="190"/>
      <c r="K459" s="190"/>
      <c r="L459" s="190"/>
      <c r="M459" s="139"/>
      <c r="N459" s="139"/>
      <c r="O459" s="139"/>
      <c r="P459" s="190"/>
      <c r="Q459" s="199"/>
    </row>
    <row r="460" spans="1:17" x14ac:dyDescent="0.25">
      <c r="A460" s="136" t="s">
        <v>91</v>
      </c>
      <c r="B460" s="136">
        <v>2021</v>
      </c>
      <c r="C460" s="27" t="s">
        <v>151</v>
      </c>
      <c r="D460" s="27" t="s">
        <v>160</v>
      </c>
      <c r="E460" s="27" t="s">
        <v>92</v>
      </c>
      <c r="F460" s="34" t="s">
        <v>104</v>
      </c>
      <c r="G460" s="30" t="s">
        <v>146</v>
      </c>
      <c r="H460" s="164">
        <f t="shared" si="118"/>
        <v>0</v>
      </c>
      <c r="I460" s="190"/>
      <c r="J460" s="190"/>
      <c r="K460" s="190"/>
      <c r="L460" s="190"/>
      <c r="M460" s="139"/>
      <c r="N460" s="139"/>
      <c r="O460" s="139"/>
      <c r="P460" s="190"/>
      <c r="Q460" s="199"/>
    </row>
    <row r="461" spans="1:17" x14ac:dyDescent="0.25">
      <c r="A461" s="136" t="s">
        <v>91</v>
      </c>
      <c r="B461" s="136">
        <v>2021</v>
      </c>
      <c r="C461" s="27" t="s">
        <v>151</v>
      </c>
      <c r="D461" s="27" t="s">
        <v>161</v>
      </c>
      <c r="E461" s="27" t="s">
        <v>92</v>
      </c>
      <c r="F461" s="34" t="s">
        <v>104</v>
      </c>
      <c r="G461" s="30" t="s">
        <v>146</v>
      </c>
      <c r="H461" s="164">
        <f t="shared" si="118"/>
        <v>0</v>
      </c>
      <c r="I461" s="190"/>
      <c r="J461" s="190"/>
      <c r="K461" s="190"/>
      <c r="L461" s="190"/>
      <c r="M461" s="139"/>
      <c r="N461" s="139"/>
      <c r="O461" s="139"/>
      <c r="P461" s="190"/>
      <c r="Q461" s="199"/>
    </row>
    <row r="462" spans="1:17" x14ac:dyDescent="0.25">
      <c r="A462" s="136" t="s">
        <v>91</v>
      </c>
      <c r="B462" s="136">
        <v>2021</v>
      </c>
      <c r="C462" s="27" t="s">
        <v>151</v>
      </c>
      <c r="D462" s="27" t="s">
        <v>162</v>
      </c>
      <c r="E462" s="27" t="s">
        <v>92</v>
      </c>
      <c r="F462" s="34" t="s">
        <v>104</v>
      </c>
      <c r="G462" s="30" t="s">
        <v>146</v>
      </c>
      <c r="H462" s="164">
        <f t="shared" si="118"/>
        <v>0</v>
      </c>
      <c r="I462" s="190"/>
      <c r="J462" s="190"/>
      <c r="K462" s="190"/>
      <c r="L462" s="190"/>
      <c r="M462" s="139"/>
      <c r="N462" s="139"/>
      <c r="O462" s="139"/>
      <c r="P462" s="190"/>
      <c r="Q462" s="199"/>
    </row>
    <row r="463" spans="1:17" x14ac:dyDescent="0.25">
      <c r="A463" s="136" t="s">
        <v>91</v>
      </c>
      <c r="B463" s="136">
        <v>2021</v>
      </c>
      <c r="C463" s="27" t="s">
        <v>151</v>
      </c>
      <c r="D463" s="27" t="s">
        <v>163</v>
      </c>
      <c r="E463" s="27" t="s">
        <v>92</v>
      </c>
      <c r="F463" s="34" t="s">
        <v>104</v>
      </c>
      <c r="G463" s="30" t="s">
        <v>146</v>
      </c>
      <c r="H463" s="164">
        <f t="shared" si="118"/>
        <v>0</v>
      </c>
      <c r="I463" s="190"/>
      <c r="J463" s="190"/>
      <c r="K463" s="190"/>
      <c r="L463" s="190"/>
      <c r="M463" s="139"/>
      <c r="N463" s="139"/>
      <c r="O463" s="139"/>
      <c r="P463" s="190"/>
      <c r="Q463" s="199"/>
    </row>
    <row r="464" spans="1:17" x14ac:dyDescent="0.25">
      <c r="A464" s="136" t="s">
        <v>91</v>
      </c>
      <c r="B464" s="136">
        <v>2021</v>
      </c>
      <c r="C464" s="27" t="s">
        <v>151</v>
      </c>
      <c r="D464" s="27" t="s">
        <v>164</v>
      </c>
      <c r="E464" s="27" t="s">
        <v>92</v>
      </c>
      <c r="F464" s="34" t="s">
        <v>104</v>
      </c>
      <c r="G464" s="30" t="s">
        <v>146</v>
      </c>
      <c r="H464" s="164">
        <f t="shared" si="118"/>
        <v>0</v>
      </c>
      <c r="I464" s="190"/>
      <c r="J464" s="190"/>
      <c r="K464" s="190"/>
      <c r="L464" s="190"/>
      <c r="M464" s="139"/>
      <c r="N464" s="139"/>
      <c r="O464" s="139"/>
      <c r="P464" s="190"/>
      <c r="Q464" s="199"/>
    </row>
    <row r="465" spans="1:17" x14ac:dyDescent="0.25">
      <c r="A465" s="136" t="s">
        <v>91</v>
      </c>
      <c r="B465" s="136">
        <v>2021</v>
      </c>
      <c r="C465" s="27" t="s">
        <v>151</v>
      </c>
      <c r="D465" s="27" t="s">
        <v>165</v>
      </c>
      <c r="E465" s="27" t="s">
        <v>92</v>
      </c>
      <c r="F465" s="34" t="s">
        <v>104</v>
      </c>
      <c r="G465" s="30" t="s">
        <v>146</v>
      </c>
      <c r="H465" s="164">
        <f t="shared" si="118"/>
        <v>0</v>
      </c>
      <c r="I465" s="190"/>
      <c r="J465" s="190"/>
      <c r="K465" s="190"/>
      <c r="L465" s="190"/>
      <c r="M465" s="139"/>
      <c r="N465" s="139"/>
      <c r="O465" s="139"/>
      <c r="P465" s="190"/>
      <c r="Q465" s="199"/>
    </row>
    <row r="466" spans="1:17" x14ac:dyDescent="0.25">
      <c r="A466" s="136" t="s">
        <v>91</v>
      </c>
      <c r="B466" s="136">
        <v>2021</v>
      </c>
      <c r="C466" s="27" t="s">
        <v>166</v>
      </c>
      <c r="D466" s="27" t="s">
        <v>152</v>
      </c>
      <c r="E466" s="27" t="s">
        <v>92</v>
      </c>
      <c r="F466" s="34" t="s">
        <v>104</v>
      </c>
      <c r="G466" s="30" t="s">
        <v>146</v>
      </c>
      <c r="H466" s="164">
        <f t="shared" si="118"/>
        <v>0</v>
      </c>
      <c r="I466" s="190"/>
      <c r="J466" s="190"/>
      <c r="K466" s="190"/>
      <c r="L466" s="190"/>
      <c r="M466" s="139"/>
      <c r="N466" s="139"/>
      <c r="O466" s="139"/>
      <c r="P466" s="190"/>
      <c r="Q466" s="199"/>
    </row>
    <row r="467" spans="1:17" x14ac:dyDescent="0.25">
      <c r="A467" s="136" t="s">
        <v>91</v>
      </c>
      <c r="B467" s="136">
        <v>2021</v>
      </c>
      <c r="C467" s="27" t="s">
        <v>166</v>
      </c>
      <c r="D467" s="27" t="s">
        <v>153</v>
      </c>
      <c r="E467" s="27" t="s">
        <v>92</v>
      </c>
      <c r="F467" s="34" t="s">
        <v>104</v>
      </c>
      <c r="G467" s="30" t="s">
        <v>146</v>
      </c>
      <c r="H467" s="164">
        <f t="shared" si="118"/>
        <v>0</v>
      </c>
      <c r="I467" s="190"/>
      <c r="J467" s="190"/>
      <c r="K467" s="190"/>
      <c r="L467" s="190"/>
      <c r="M467" s="139"/>
      <c r="N467" s="139"/>
      <c r="O467" s="139"/>
      <c r="P467" s="190"/>
      <c r="Q467" s="199"/>
    </row>
    <row r="468" spans="1:17" x14ac:dyDescent="0.25">
      <c r="A468" s="136" t="s">
        <v>91</v>
      </c>
      <c r="B468" s="136">
        <v>2021</v>
      </c>
      <c r="C468" s="27" t="s">
        <v>166</v>
      </c>
      <c r="D468" s="27" t="s">
        <v>154</v>
      </c>
      <c r="E468" s="27" t="s">
        <v>92</v>
      </c>
      <c r="F468" s="34" t="s">
        <v>104</v>
      </c>
      <c r="G468" s="30" t="s">
        <v>146</v>
      </c>
      <c r="H468" s="164">
        <f t="shared" si="118"/>
        <v>0</v>
      </c>
      <c r="I468" s="190"/>
      <c r="J468" s="190"/>
      <c r="K468" s="190"/>
      <c r="L468" s="190"/>
      <c r="M468" s="139"/>
      <c r="N468" s="139"/>
      <c r="O468" s="139"/>
      <c r="P468" s="190"/>
      <c r="Q468" s="199"/>
    </row>
    <row r="469" spans="1:17" x14ac:dyDescent="0.25">
      <c r="A469" s="136" t="s">
        <v>91</v>
      </c>
      <c r="B469" s="136">
        <v>2021</v>
      </c>
      <c r="C469" s="27" t="s">
        <v>166</v>
      </c>
      <c r="D469" s="27" t="s">
        <v>155</v>
      </c>
      <c r="E469" s="27" t="s">
        <v>92</v>
      </c>
      <c r="F469" s="34" t="s">
        <v>104</v>
      </c>
      <c r="G469" s="30" t="s">
        <v>146</v>
      </c>
      <c r="H469" s="164">
        <f t="shared" si="118"/>
        <v>0</v>
      </c>
      <c r="I469" s="190"/>
      <c r="J469" s="190"/>
      <c r="K469" s="190"/>
      <c r="L469" s="190"/>
      <c r="M469" s="139"/>
      <c r="N469" s="139"/>
      <c r="O469" s="139"/>
      <c r="P469" s="190"/>
      <c r="Q469" s="199"/>
    </row>
    <row r="470" spans="1:17" x14ac:dyDescent="0.25">
      <c r="A470" s="136" t="s">
        <v>91</v>
      </c>
      <c r="B470" s="136">
        <v>2021</v>
      </c>
      <c r="C470" s="27" t="s">
        <v>166</v>
      </c>
      <c r="D470" s="27" t="s">
        <v>156</v>
      </c>
      <c r="E470" s="27" t="s">
        <v>92</v>
      </c>
      <c r="F470" s="34" t="s">
        <v>104</v>
      </c>
      <c r="G470" s="30" t="s">
        <v>146</v>
      </c>
      <c r="H470" s="164">
        <f t="shared" si="118"/>
        <v>0</v>
      </c>
      <c r="I470" s="190"/>
      <c r="J470" s="190"/>
      <c r="K470" s="190"/>
      <c r="L470" s="190"/>
      <c r="M470" s="139"/>
      <c r="N470" s="139"/>
      <c r="O470" s="139"/>
      <c r="P470" s="190"/>
      <c r="Q470" s="199"/>
    </row>
    <row r="471" spans="1:17" x14ac:dyDescent="0.25">
      <c r="A471" s="136" t="s">
        <v>91</v>
      </c>
      <c r="B471" s="136">
        <v>2021</v>
      </c>
      <c r="C471" s="27" t="s">
        <v>166</v>
      </c>
      <c r="D471" s="27" t="s">
        <v>157</v>
      </c>
      <c r="E471" s="27" t="s">
        <v>92</v>
      </c>
      <c r="F471" s="34" t="s">
        <v>104</v>
      </c>
      <c r="G471" s="30" t="s">
        <v>146</v>
      </c>
      <c r="H471" s="164">
        <f t="shared" si="118"/>
        <v>0</v>
      </c>
      <c r="I471" s="190"/>
      <c r="J471" s="190"/>
      <c r="K471" s="190"/>
      <c r="L471" s="190"/>
      <c r="M471" s="139"/>
      <c r="N471" s="139"/>
      <c r="O471" s="139"/>
      <c r="P471" s="190"/>
      <c r="Q471" s="199"/>
    </row>
    <row r="472" spans="1:17" x14ac:dyDescent="0.25">
      <c r="A472" s="136" t="s">
        <v>91</v>
      </c>
      <c r="B472" s="136">
        <v>2021</v>
      </c>
      <c r="C472" s="27" t="s">
        <v>166</v>
      </c>
      <c r="D472" s="27" t="s">
        <v>158</v>
      </c>
      <c r="E472" s="27" t="s">
        <v>92</v>
      </c>
      <c r="F472" s="34" t="s">
        <v>104</v>
      </c>
      <c r="G472" s="30" t="s">
        <v>146</v>
      </c>
      <c r="H472" s="164">
        <f t="shared" si="118"/>
        <v>0</v>
      </c>
      <c r="I472" s="190"/>
      <c r="J472" s="190"/>
      <c r="K472" s="190"/>
      <c r="L472" s="190"/>
      <c r="M472" s="139"/>
      <c r="N472" s="139"/>
      <c r="O472" s="139"/>
      <c r="P472" s="190"/>
      <c r="Q472" s="199"/>
    </row>
    <row r="473" spans="1:17" x14ac:dyDescent="0.25">
      <c r="A473" s="136" t="s">
        <v>91</v>
      </c>
      <c r="B473" s="136">
        <v>2021</v>
      </c>
      <c r="C473" s="27" t="s">
        <v>166</v>
      </c>
      <c r="D473" s="27" t="s">
        <v>159</v>
      </c>
      <c r="E473" s="27" t="s">
        <v>92</v>
      </c>
      <c r="F473" s="34" t="s">
        <v>104</v>
      </c>
      <c r="G473" s="30" t="s">
        <v>146</v>
      </c>
      <c r="H473" s="164">
        <f t="shared" si="118"/>
        <v>0</v>
      </c>
      <c r="I473" s="190"/>
      <c r="J473" s="190"/>
      <c r="K473" s="190"/>
      <c r="L473" s="190"/>
      <c r="M473" s="139"/>
      <c r="N473" s="139"/>
      <c r="O473" s="139"/>
      <c r="P473" s="190"/>
      <c r="Q473" s="199"/>
    </row>
    <row r="474" spans="1:17" x14ac:dyDescent="0.25">
      <c r="A474" s="136" t="s">
        <v>91</v>
      </c>
      <c r="B474" s="136">
        <v>2021</v>
      </c>
      <c r="C474" s="27" t="s">
        <v>166</v>
      </c>
      <c r="D474" s="27" t="s">
        <v>160</v>
      </c>
      <c r="E474" s="27" t="s">
        <v>92</v>
      </c>
      <c r="F474" s="34" t="s">
        <v>104</v>
      </c>
      <c r="G474" s="30" t="s">
        <v>146</v>
      </c>
      <c r="H474" s="164">
        <f t="shared" si="118"/>
        <v>0</v>
      </c>
      <c r="I474" s="190"/>
      <c r="J474" s="190"/>
      <c r="K474" s="190"/>
      <c r="L474" s="190"/>
      <c r="M474" s="139"/>
      <c r="N474" s="139"/>
      <c r="O474" s="139"/>
      <c r="P474" s="190"/>
      <c r="Q474" s="199"/>
    </row>
    <row r="475" spans="1:17" x14ac:dyDescent="0.25">
      <c r="A475" s="136" t="s">
        <v>91</v>
      </c>
      <c r="B475" s="136">
        <v>2021</v>
      </c>
      <c r="C475" s="27" t="s">
        <v>166</v>
      </c>
      <c r="D475" s="27" t="s">
        <v>161</v>
      </c>
      <c r="E475" s="27" t="s">
        <v>92</v>
      </c>
      <c r="F475" s="34" t="s">
        <v>104</v>
      </c>
      <c r="G475" s="30" t="s">
        <v>146</v>
      </c>
      <c r="H475" s="164">
        <f t="shared" si="118"/>
        <v>0</v>
      </c>
      <c r="I475" s="190"/>
      <c r="J475" s="190"/>
      <c r="K475" s="190"/>
      <c r="L475" s="190"/>
      <c r="M475" s="139"/>
      <c r="N475" s="139"/>
      <c r="O475" s="139"/>
      <c r="P475" s="190"/>
      <c r="Q475" s="199"/>
    </row>
    <row r="476" spans="1:17" x14ac:dyDescent="0.25">
      <c r="A476" s="136" t="s">
        <v>91</v>
      </c>
      <c r="B476" s="136">
        <v>2021</v>
      </c>
      <c r="C476" s="27" t="s">
        <v>166</v>
      </c>
      <c r="D476" s="27" t="s">
        <v>162</v>
      </c>
      <c r="E476" s="27" t="s">
        <v>92</v>
      </c>
      <c r="F476" s="34" t="s">
        <v>104</v>
      </c>
      <c r="G476" s="30" t="s">
        <v>146</v>
      </c>
      <c r="H476" s="164">
        <f t="shared" si="118"/>
        <v>0</v>
      </c>
      <c r="I476" s="190"/>
      <c r="J476" s="190"/>
      <c r="K476" s="190"/>
      <c r="L476" s="190"/>
      <c r="M476" s="139"/>
      <c r="N476" s="139"/>
      <c r="O476" s="139"/>
      <c r="P476" s="190"/>
      <c r="Q476" s="199"/>
    </row>
    <row r="477" spans="1:17" x14ac:dyDescent="0.25">
      <c r="A477" s="136" t="s">
        <v>91</v>
      </c>
      <c r="B477" s="136">
        <v>2021</v>
      </c>
      <c r="C477" s="27" t="s">
        <v>166</v>
      </c>
      <c r="D477" s="27" t="s">
        <v>163</v>
      </c>
      <c r="E477" s="27" t="s">
        <v>92</v>
      </c>
      <c r="F477" s="34" t="s">
        <v>104</v>
      </c>
      <c r="G477" s="30" t="s">
        <v>146</v>
      </c>
      <c r="H477" s="164">
        <f t="shared" si="118"/>
        <v>0</v>
      </c>
      <c r="I477" s="190"/>
      <c r="J477" s="190"/>
      <c r="K477" s="190"/>
      <c r="L477" s="190"/>
      <c r="M477" s="139"/>
      <c r="N477" s="139"/>
      <c r="O477" s="139"/>
      <c r="P477" s="190"/>
      <c r="Q477" s="199"/>
    </row>
    <row r="478" spans="1:17" x14ac:dyDescent="0.25">
      <c r="A478" s="136" t="s">
        <v>91</v>
      </c>
      <c r="B478" s="136">
        <v>2021</v>
      </c>
      <c r="C478" s="27" t="s">
        <v>166</v>
      </c>
      <c r="D478" s="27" t="s">
        <v>164</v>
      </c>
      <c r="E478" s="27" t="s">
        <v>92</v>
      </c>
      <c r="F478" s="34" t="s">
        <v>104</v>
      </c>
      <c r="G478" s="30" t="s">
        <v>146</v>
      </c>
      <c r="H478" s="164">
        <f t="shared" si="118"/>
        <v>0</v>
      </c>
      <c r="I478" s="190"/>
      <c r="J478" s="190"/>
      <c r="K478" s="190"/>
      <c r="L478" s="190"/>
      <c r="M478" s="139"/>
      <c r="N478" s="139"/>
      <c r="O478" s="139"/>
      <c r="P478" s="190"/>
      <c r="Q478" s="199"/>
    </row>
    <row r="479" spans="1:17" x14ac:dyDescent="0.25">
      <c r="A479" s="200" t="s">
        <v>91</v>
      </c>
      <c r="B479" s="200">
        <v>2021</v>
      </c>
      <c r="C479" s="84" t="s">
        <v>166</v>
      </c>
      <c r="D479" s="84" t="s">
        <v>165</v>
      </c>
      <c r="E479" s="27" t="s">
        <v>92</v>
      </c>
      <c r="F479" s="34" t="s">
        <v>104</v>
      </c>
      <c r="G479" s="30" t="s">
        <v>146</v>
      </c>
      <c r="H479" s="164">
        <f t="shared" si="118"/>
        <v>0</v>
      </c>
      <c r="I479" s="194"/>
      <c r="J479" s="194"/>
      <c r="K479" s="194"/>
      <c r="L479" s="194"/>
      <c r="M479" s="201"/>
      <c r="N479" s="201"/>
      <c r="O479" s="201"/>
      <c r="P479" s="194"/>
      <c r="Q479" s="202"/>
    </row>
    <row r="480" spans="1:17" x14ac:dyDescent="0.25">
      <c r="A480" s="136" t="s">
        <v>91</v>
      </c>
      <c r="B480" s="136">
        <v>2022</v>
      </c>
      <c r="C480" s="66" t="s">
        <v>151</v>
      </c>
      <c r="D480" s="66" t="s">
        <v>152</v>
      </c>
      <c r="E480" s="66" t="s">
        <v>92</v>
      </c>
      <c r="F480" s="106" t="s">
        <v>104</v>
      </c>
      <c r="G480" s="99" t="s">
        <v>146</v>
      </c>
      <c r="H480" s="161">
        <f t="shared" si="118"/>
        <v>0</v>
      </c>
      <c r="I480" s="187"/>
      <c r="J480" s="187"/>
      <c r="K480" s="187"/>
      <c r="L480" s="187"/>
      <c r="M480" s="197"/>
      <c r="N480" s="197"/>
      <c r="O480" s="197"/>
      <c r="P480" s="187"/>
      <c r="Q480" s="198"/>
    </row>
    <row r="481" spans="1:17" x14ac:dyDescent="0.25">
      <c r="A481" s="136" t="s">
        <v>91</v>
      </c>
      <c r="B481" s="136">
        <v>2022</v>
      </c>
      <c r="C481" s="27" t="s">
        <v>151</v>
      </c>
      <c r="D481" s="27" t="s">
        <v>153</v>
      </c>
      <c r="E481" s="27" t="s">
        <v>92</v>
      </c>
      <c r="F481" s="34" t="s">
        <v>104</v>
      </c>
      <c r="G481" s="30" t="s">
        <v>146</v>
      </c>
      <c r="H481" s="164">
        <f t="shared" si="118"/>
        <v>0</v>
      </c>
      <c r="I481" s="190"/>
      <c r="J481" s="190"/>
      <c r="K481" s="190"/>
      <c r="L481" s="190"/>
      <c r="M481" s="139"/>
      <c r="N481" s="139"/>
      <c r="O481" s="139"/>
      <c r="P481" s="190"/>
      <c r="Q481" s="199"/>
    </row>
    <row r="482" spans="1:17" x14ac:dyDescent="0.25">
      <c r="A482" s="136" t="s">
        <v>91</v>
      </c>
      <c r="B482" s="136">
        <v>2022</v>
      </c>
      <c r="C482" s="27" t="s">
        <v>151</v>
      </c>
      <c r="D482" s="27" t="s">
        <v>154</v>
      </c>
      <c r="E482" s="27" t="s">
        <v>92</v>
      </c>
      <c r="F482" s="34" t="s">
        <v>104</v>
      </c>
      <c r="G482" s="30" t="s">
        <v>146</v>
      </c>
      <c r="H482" s="164">
        <f t="shared" si="118"/>
        <v>0</v>
      </c>
      <c r="I482" s="190"/>
      <c r="J482" s="190"/>
      <c r="K482" s="190"/>
      <c r="L482" s="190"/>
      <c r="M482" s="139"/>
      <c r="N482" s="139"/>
      <c r="O482" s="139"/>
      <c r="P482" s="190"/>
      <c r="Q482" s="199"/>
    </row>
    <row r="483" spans="1:17" x14ac:dyDescent="0.25">
      <c r="A483" s="136" t="s">
        <v>91</v>
      </c>
      <c r="B483" s="136">
        <v>2022</v>
      </c>
      <c r="C483" s="27" t="s">
        <v>151</v>
      </c>
      <c r="D483" s="27" t="s">
        <v>155</v>
      </c>
      <c r="E483" s="27" t="s">
        <v>92</v>
      </c>
      <c r="F483" s="34" t="s">
        <v>104</v>
      </c>
      <c r="G483" s="30" t="s">
        <v>146</v>
      </c>
      <c r="H483" s="164">
        <f t="shared" si="118"/>
        <v>0</v>
      </c>
      <c r="I483" s="190"/>
      <c r="J483" s="190"/>
      <c r="K483" s="190"/>
      <c r="L483" s="190"/>
      <c r="M483" s="139"/>
      <c r="N483" s="139"/>
      <c r="O483" s="139"/>
      <c r="P483" s="190"/>
      <c r="Q483" s="199"/>
    </row>
    <row r="484" spans="1:17" x14ac:dyDescent="0.25">
      <c r="A484" s="136" t="s">
        <v>91</v>
      </c>
      <c r="B484" s="136">
        <v>2022</v>
      </c>
      <c r="C484" s="27" t="s">
        <v>151</v>
      </c>
      <c r="D484" s="27" t="s">
        <v>156</v>
      </c>
      <c r="E484" s="27" t="s">
        <v>92</v>
      </c>
      <c r="F484" s="34" t="s">
        <v>104</v>
      </c>
      <c r="G484" s="30" t="s">
        <v>146</v>
      </c>
      <c r="H484" s="164">
        <f t="shared" si="118"/>
        <v>0</v>
      </c>
      <c r="I484" s="190"/>
      <c r="J484" s="190"/>
      <c r="K484" s="190"/>
      <c r="L484" s="190"/>
      <c r="M484" s="139"/>
      <c r="N484" s="139"/>
      <c r="O484" s="139"/>
      <c r="P484" s="190"/>
      <c r="Q484" s="199"/>
    </row>
    <row r="485" spans="1:17" x14ac:dyDescent="0.25">
      <c r="A485" s="136" t="s">
        <v>91</v>
      </c>
      <c r="B485" s="136">
        <v>2022</v>
      </c>
      <c r="C485" s="27" t="s">
        <v>151</v>
      </c>
      <c r="D485" s="27" t="s">
        <v>157</v>
      </c>
      <c r="E485" s="27" t="s">
        <v>92</v>
      </c>
      <c r="F485" s="34" t="s">
        <v>104</v>
      </c>
      <c r="G485" s="30" t="s">
        <v>146</v>
      </c>
      <c r="H485" s="164">
        <f t="shared" si="118"/>
        <v>0</v>
      </c>
      <c r="I485" s="190"/>
      <c r="J485" s="190"/>
      <c r="K485" s="190"/>
      <c r="L485" s="190"/>
      <c r="M485" s="139"/>
      <c r="N485" s="139"/>
      <c r="O485" s="139"/>
      <c r="P485" s="190"/>
      <c r="Q485" s="199"/>
    </row>
    <row r="486" spans="1:17" x14ac:dyDescent="0.25">
      <c r="A486" s="136" t="s">
        <v>91</v>
      </c>
      <c r="B486" s="136">
        <v>2022</v>
      </c>
      <c r="C486" s="27" t="s">
        <v>151</v>
      </c>
      <c r="D486" s="27" t="s">
        <v>158</v>
      </c>
      <c r="E486" s="27" t="s">
        <v>92</v>
      </c>
      <c r="F486" s="34" t="s">
        <v>104</v>
      </c>
      <c r="G486" s="30" t="s">
        <v>146</v>
      </c>
      <c r="H486" s="164">
        <f t="shared" si="118"/>
        <v>0</v>
      </c>
      <c r="I486" s="190"/>
      <c r="J486" s="190"/>
      <c r="K486" s="190"/>
      <c r="L486" s="190"/>
      <c r="M486" s="139"/>
      <c r="N486" s="139"/>
      <c r="O486" s="139"/>
      <c r="P486" s="190"/>
      <c r="Q486" s="199"/>
    </row>
    <row r="487" spans="1:17" x14ac:dyDescent="0.25">
      <c r="A487" s="136" t="s">
        <v>91</v>
      </c>
      <c r="B487" s="136">
        <v>2022</v>
      </c>
      <c r="C487" s="27" t="s">
        <v>151</v>
      </c>
      <c r="D487" s="27" t="s">
        <v>159</v>
      </c>
      <c r="E487" s="27" t="s">
        <v>92</v>
      </c>
      <c r="F487" s="34" t="s">
        <v>104</v>
      </c>
      <c r="G487" s="30" t="s">
        <v>146</v>
      </c>
      <c r="H487" s="164">
        <f t="shared" si="118"/>
        <v>0</v>
      </c>
      <c r="I487" s="190"/>
      <c r="J487" s="190"/>
      <c r="K487" s="190"/>
      <c r="L487" s="190"/>
      <c r="M487" s="139"/>
      <c r="N487" s="139"/>
      <c r="O487" s="139"/>
      <c r="P487" s="190"/>
      <c r="Q487" s="199"/>
    </row>
    <row r="488" spans="1:17" x14ac:dyDescent="0.25">
      <c r="A488" s="136" t="s">
        <v>91</v>
      </c>
      <c r="B488" s="136">
        <v>2022</v>
      </c>
      <c r="C488" s="27" t="s">
        <v>151</v>
      </c>
      <c r="D488" s="27" t="s">
        <v>160</v>
      </c>
      <c r="E488" s="27" t="s">
        <v>92</v>
      </c>
      <c r="F488" s="34" t="s">
        <v>104</v>
      </c>
      <c r="G488" s="30" t="s">
        <v>146</v>
      </c>
      <c r="H488" s="164">
        <f t="shared" si="118"/>
        <v>0</v>
      </c>
      <c r="I488" s="190"/>
      <c r="J488" s="190"/>
      <c r="K488" s="190"/>
      <c r="L488" s="190"/>
      <c r="M488" s="139"/>
      <c r="N488" s="139"/>
      <c r="O488" s="139"/>
      <c r="P488" s="190"/>
      <c r="Q488" s="199"/>
    </row>
    <row r="489" spans="1:17" x14ac:dyDescent="0.25">
      <c r="A489" s="136" t="s">
        <v>91</v>
      </c>
      <c r="B489" s="136">
        <v>2022</v>
      </c>
      <c r="C489" s="27" t="s">
        <v>151</v>
      </c>
      <c r="D489" s="27" t="s">
        <v>161</v>
      </c>
      <c r="E489" s="27" t="s">
        <v>92</v>
      </c>
      <c r="F489" s="34" t="s">
        <v>104</v>
      </c>
      <c r="G489" s="30" t="s">
        <v>146</v>
      </c>
      <c r="H489" s="164">
        <f t="shared" si="118"/>
        <v>0</v>
      </c>
      <c r="I489" s="190"/>
      <c r="J489" s="190"/>
      <c r="K489" s="190"/>
      <c r="L489" s="190"/>
      <c r="M489" s="139"/>
      <c r="N489" s="139"/>
      <c r="O489" s="139"/>
      <c r="P489" s="190"/>
      <c r="Q489" s="199"/>
    </row>
    <row r="490" spans="1:17" x14ac:dyDescent="0.25">
      <c r="A490" s="136" t="s">
        <v>91</v>
      </c>
      <c r="B490" s="136">
        <v>2022</v>
      </c>
      <c r="C490" s="27" t="s">
        <v>151</v>
      </c>
      <c r="D490" s="27" t="s">
        <v>162</v>
      </c>
      <c r="E490" s="27" t="s">
        <v>92</v>
      </c>
      <c r="F490" s="34" t="s">
        <v>104</v>
      </c>
      <c r="G490" s="30" t="s">
        <v>146</v>
      </c>
      <c r="H490" s="164">
        <f t="shared" si="118"/>
        <v>0</v>
      </c>
      <c r="I490" s="190"/>
      <c r="J490" s="190"/>
      <c r="K490" s="190"/>
      <c r="L490" s="190"/>
      <c r="M490" s="139"/>
      <c r="N490" s="139"/>
      <c r="O490" s="139"/>
      <c r="P490" s="190"/>
      <c r="Q490" s="199"/>
    </row>
    <row r="491" spans="1:17" x14ac:dyDescent="0.25">
      <c r="A491" s="136" t="s">
        <v>91</v>
      </c>
      <c r="B491" s="136">
        <v>2022</v>
      </c>
      <c r="C491" s="27" t="s">
        <v>151</v>
      </c>
      <c r="D491" s="27" t="s">
        <v>163</v>
      </c>
      <c r="E491" s="27" t="s">
        <v>92</v>
      </c>
      <c r="F491" s="34" t="s">
        <v>104</v>
      </c>
      <c r="G491" s="30" t="s">
        <v>146</v>
      </c>
      <c r="H491" s="164">
        <f t="shared" si="118"/>
        <v>0</v>
      </c>
      <c r="I491" s="190"/>
      <c r="J491" s="190"/>
      <c r="K491" s="190"/>
      <c r="L491" s="190"/>
      <c r="M491" s="139"/>
      <c r="N491" s="139"/>
      <c r="O491" s="139"/>
      <c r="P491" s="190"/>
      <c r="Q491" s="199"/>
    </row>
    <row r="492" spans="1:17" x14ac:dyDescent="0.25">
      <c r="A492" s="136" t="s">
        <v>91</v>
      </c>
      <c r="B492" s="136">
        <v>2022</v>
      </c>
      <c r="C492" s="27" t="s">
        <v>151</v>
      </c>
      <c r="D492" s="27" t="s">
        <v>164</v>
      </c>
      <c r="E492" s="27" t="s">
        <v>92</v>
      </c>
      <c r="F492" s="34" t="s">
        <v>104</v>
      </c>
      <c r="G492" s="30" t="s">
        <v>146</v>
      </c>
      <c r="H492" s="164">
        <f t="shared" si="118"/>
        <v>0</v>
      </c>
      <c r="I492" s="190"/>
      <c r="J492" s="190"/>
      <c r="K492" s="190"/>
      <c r="L492" s="190"/>
      <c r="M492" s="139"/>
      <c r="N492" s="139"/>
      <c r="O492" s="139"/>
      <c r="P492" s="190"/>
      <c r="Q492" s="199"/>
    </row>
    <row r="493" spans="1:17" x14ac:dyDescent="0.25">
      <c r="A493" s="136" t="s">
        <v>91</v>
      </c>
      <c r="B493" s="136">
        <v>2022</v>
      </c>
      <c r="C493" s="27" t="s">
        <v>151</v>
      </c>
      <c r="D493" s="27" t="s">
        <v>165</v>
      </c>
      <c r="E493" s="27" t="s">
        <v>92</v>
      </c>
      <c r="F493" s="34" t="s">
        <v>104</v>
      </c>
      <c r="G493" s="30" t="s">
        <v>146</v>
      </c>
      <c r="H493" s="164">
        <f t="shared" si="118"/>
        <v>0</v>
      </c>
      <c r="I493" s="190"/>
      <c r="J493" s="190"/>
      <c r="K493" s="190"/>
      <c r="L493" s="190"/>
      <c r="M493" s="139"/>
      <c r="N493" s="139"/>
      <c r="O493" s="139"/>
      <c r="P493" s="190"/>
      <c r="Q493" s="199"/>
    </row>
    <row r="494" spans="1:17" x14ac:dyDescent="0.25">
      <c r="A494" s="136" t="s">
        <v>91</v>
      </c>
      <c r="B494" s="136">
        <v>2022</v>
      </c>
      <c r="C494" s="27" t="s">
        <v>166</v>
      </c>
      <c r="D494" s="27" t="s">
        <v>152</v>
      </c>
      <c r="E494" s="27" t="s">
        <v>92</v>
      </c>
      <c r="F494" s="34" t="s">
        <v>104</v>
      </c>
      <c r="G494" s="30" t="s">
        <v>146</v>
      </c>
      <c r="H494" s="164">
        <f t="shared" si="118"/>
        <v>0</v>
      </c>
      <c r="I494" s="190"/>
      <c r="J494" s="190"/>
      <c r="K494" s="190"/>
      <c r="L494" s="190"/>
      <c r="M494" s="139"/>
      <c r="N494" s="139"/>
      <c r="O494" s="139"/>
      <c r="P494" s="190"/>
      <c r="Q494" s="199"/>
    </row>
    <row r="495" spans="1:17" x14ac:dyDescent="0.25">
      <c r="A495" s="136" t="s">
        <v>91</v>
      </c>
      <c r="B495" s="136">
        <v>2022</v>
      </c>
      <c r="C495" s="27" t="s">
        <v>166</v>
      </c>
      <c r="D495" s="27" t="s">
        <v>153</v>
      </c>
      <c r="E495" s="27" t="s">
        <v>92</v>
      </c>
      <c r="F495" s="34" t="s">
        <v>104</v>
      </c>
      <c r="G495" s="30" t="s">
        <v>146</v>
      </c>
      <c r="H495" s="164">
        <f t="shared" si="118"/>
        <v>0</v>
      </c>
      <c r="I495" s="190"/>
      <c r="J495" s="190"/>
      <c r="K495" s="190"/>
      <c r="L495" s="190"/>
      <c r="M495" s="139"/>
      <c r="N495" s="139"/>
      <c r="O495" s="139"/>
      <c r="P495" s="190"/>
      <c r="Q495" s="199"/>
    </row>
    <row r="496" spans="1:17" x14ac:dyDescent="0.25">
      <c r="A496" s="136" t="s">
        <v>91</v>
      </c>
      <c r="B496" s="136">
        <v>2022</v>
      </c>
      <c r="C496" s="27" t="s">
        <v>166</v>
      </c>
      <c r="D496" s="27" t="s">
        <v>154</v>
      </c>
      <c r="E496" s="27" t="s">
        <v>92</v>
      </c>
      <c r="F496" s="34" t="s">
        <v>104</v>
      </c>
      <c r="G496" s="30" t="s">
        <v>146</v>
      </c>
      <c r="H496" s="164">
        <f t="shared" si="118"/>
        <v>0</v>
      </c>
      <c r="I496" s="190"/>
      <c r="J496" s="190"/>
      <c r="K496" s="190"/>
      <c r="L496" s="190"/>
      <c r="M496" s="139"/>
      <c r="N496" s="139"/>
      <c r="O496" s="139"/>
      <c r="P496" s="190"/>
      <c r="Q496" s="199"/>
    </row>
    <row r="497" spans="1:17" x14ac:dyDescent="0.25">
      <c r="A497" s="136" t="s">
        <v>91</v>
      </c>
      <c r="B497" s="136">
        <v>2022</v>
      </c>
      <c r="C497" s="27" t="s">
        <v>166</v>
      </c>
      <c r="D497" s="27" t="s">
        <v>155</v>
      </c>
      <c r="E497" s="27" t="s">
        <v>92</v>
      </c>
      <c r="F497" s="34" t="s">
        <v>104</v>
      </c>
      <c r="G497" s="30" t="s">
        <v>146</v>
      </c>
      <c r="H497" s="164">
        <f t="shared" si="118"/>
        <v>0</v>
      </c>
      <c r="I497" s="190"/>
      <c r="J497" s="190"/>
      <c r="K497" s="190"/>
      <c r="L497" s="190"/>
      <c r="M497" s="139"/>
      <c r="N497" s="139"/>
      <c r="O497" s="139"/>
      <c r="P497" s="190"/>
      <c r="Q497" s="199"/>
    </row>
    <row r="498" spans="1:17" x14ac:dyDescent="0.25">
      <c r="A498" s="136" t="s">
        <v>91</v>
      </c>
      <c r="B498" s="136">
        <v>2022</v>
      </c>
      <c r="C498" s="27" t="s">
        <v>166</v>
      </c>
      <c r="D498" s="27" t="s">
        <v>156</v>
      </c>
      <c r="E498" s="27" t="s">
        <v>92</v>
      </c>
      <c r="F498" s="34" t="s">
        <v>104</v>
      </c>
      <c r="G498" s="30" t="s">
        <v>146</v>
      </c>
      <c r="H498" s="164">
        <f t="shared" si="118"/>
        <v>0</v>
      </c>
      <c r="I498" s="190"/>
      <c r="J498" s="190"/>
      <c r="K498" s="190"/>
      <c r="L498" s="190"/>
      <c r="M498" s="139"/>
      <c r="N498" s="139"/>
      <c r="O498" s="139"/>
      <c r="P498" s="190"/>
      <c r="Q498" s="199"/>
    </row>
    <row r="499" spans="1:17" x14ac:dyDescent="0.25">
      <c r="A499" s="136" t="s">
        <v>91</v>
      </c>
      <c r="B499" s="136">
        <v>2022</v>
      </c>
      <c r="C499" s="27" t="s">
        <v>166</v>
      </c>
      <c r="D499" s="27" t="s">
        <v>157</v>
      </c>
      <c r="E499" s="27" t="s">
        <v>92</v>
      </c>
      <c r="F499" s="34" t="s">
        <v>104</v>
      </c>
      <c r="G499" s="30" t="s">
        <v>146</v>
      </c>
      <c r="H499" s="164">
        <f t="shared" si="118"/>
        <v>0</v>
      </c>
      <c r="I499" s="190"/>
      <c r="J499" s="190"/>
      <c r="K499" s="190"/>
      <c r="L499" s="190"/>
      <c r="M499" s="139"/>
      <c r="N499" s="139"/>
      <c r="O499" s="139"/>
      <c r="P499" s="190"/>
      <c r="Q499" s="199"/>
    </row>
    <row r="500" spans="1:17" x14ac:dyDescent="0.25">
      <c r="A500" s="136" t="s">
        <v>91</v>
      </c>
      <c r="B500" s="136">
        <v>2022</v>
      </c>
      <c r="C500" s="27" t="s">
        <v>166</v>
      </c>
      <c r="D500" s="27" t="s">
        <v>158</v>
      </c>
      <c r="E500" s="27" t="s">
        <v>92</v>
      </c>
      <c r="F500" s="34" t="s">
        <v>104</v>
      </c>
      <c r="G500" s="30" t="s">
        <v>146</v>
      </c>
      <c r="H500" s="164">
        <f t="shared" ref="H500:H563" si="119">SUM(I500:Q500)</f>
        <v>0</v>
      </c>
      <c r="I500" s="190"/>
      <c r="J500" s="190"/>
      <c r="K500" s="190"/>
      <c r="L500" s="190"/>
      <c r="M500" s="139"/>
      <c r="N500" s="139"/>
      <c r="O500" s="139"/>
      <c r="P500" s="190"/>
      <c r="Q500" s="199"/>
    </row>
    <row r="501" spans="1:17" x14ac:dyDescent="0.25">
      <c r="A501" s="136" t="s">
        <v>91</v>
      </c>
      <c r="B501" s="136">
        <v>2022</v>
      </c>
      <c r="C501" s="27" t="s">
        <v>166</v>
      </c>
      <c r="D501" s="27" t="s">
        <v>159</v>
      </c>
      <c r="E501" s="27" t="s">
        <v>92</v>
      </c>
      <c r="F501" s="34" t="s">
        <v>104</v>
      </c>
      <c r="G501" s="30" t="s">
        <v>146</v>
      </c>
      <c r="H501" s="164">
        <f t="shared" si="119"/>
        <v>0</v>
      </c>
      <c r="I501" s="190"/>
      <c r="J501" s="190"/>
      <c r="K501" s="190"/>
      <c r="L501" s="190"/>
      <c r="M501" s="139"/>
      <c r="N501" s="139"/>
      <c r="O501" s="139"/>
      <c r="P501" s="190"/>
      <c r="Q501" s="199"/>
    </row>
    <row r="502" spans="1:17" x14ac:dyDescent="0.25">
      <c r="A502" s="136" t="s">
        <v>91</v>
      </c>
      <c r="B502" s="136">
        <v>2022</v>
      </c>
      <c r="C502" s="27" t="s">
        <v>166</v>
      </c>
      <c r="D502" s="27" t="s">
        <v>160</v>
      </c>
      <c r="E502" s="27" t="s">
        <v>92</v>
      </c>
      <c r="F502" s="34" t="s">
        <v>104</v>
      </c>
      <c r="G502" s="30" t="s">
        <v>146</v>
      </c>
      <c r="H502" s="164">
        <f t="shared" si="119"/>
        <v>0</v>
      </c>
      <c r="I502" s="190"/>
      <c r="J502" s="190"/>
      <c r="K502" s="190"/>
      <c r="L502" s="190"/>
      <c r="M502" s="139"/>
      <c r="N502" s="139"/>
      <c r="O502" s="139"/>
      <c r="P502" s="190"/>
      <c r="Q502" s="199"/>
    </row>
    <row r="503" spans="1:17" x14ac:dyDescent="0.25">
      <c r="A503" s="136" t="s">
        <v>91</v>
      </c>
      <c r="B503" s="136">
        <v>2022</v>
      </c>
      <c r="C503" s="27" t="s">
        <v>166</v>
      </c>
      <c r="D503" s="27" t="s">
        <v>161</v>
      </c>
      <c r="E503" s="27" t="s">
        <v>92</v>
      </c>
      <c r="F503" s="34" t="s">
        <v>104</v>
      </c>
      <c r="G503" s="30" t="s">
        <v>146</v>
      </c>
      <c r="H503" s="164">
        <f t="shared" si="119"/>
        <v>0</v>
      </c>
      <c r="I503" s="190"/>
      <c r="J503" s="190"/>
      <c r="K503" s="190"/>
      <c r="L503" s="190"/>
      <c r="M503" s="139"/>
      <c r="N503" s="139"/>
      <c r="O503" s="139"/>
      <c r="P503" s="190"/>
      <c r="Q503" s="199"/>
    </row>
    <row r="504" spans="1:17" x14ac:dyDescent="0.25">
      <c r="A504" s="136" t="s">
        <v>91</v>
      </c>
      <c r="B504" s="136">
        <v>2022</v>
      </c>
      <c r="C504" s="27" t="s">
        <v>166</v>
      </c>
      <c r="D504" s="27" t="s">
        <v>162</v>
      </c>
      <c r="E504" s="27" t="s">
        <v>92</v>
      </c>
      <c r="F504" s="34" t="s">
        <v>104</v>
      </c>
      <c r="G504" s="30" t="s">
        <v>146</v>
      </c>
      <c r="H504" s="164">
        <f t="shared" si="119"/>
        <v>0</v>
      </c>
      <c r="I504" s="190"/>
      <c r="J504" s="190"/>
      <c r="K504" s="190"/>
      <c r="L504" s="190"/>
      <c r="M504" s="139"/>
      <c r="N504" s="139"/>
      <c r="O504" s="139"/>
      <c r="P504" s="190"/>
      <c r="Q504" s="199"/>
    </row>
    <row r="505" spans="1:17" x14ac:dyDescent="0.25">
      <c r="A505" s="136" t="s">
        <v>91</v>
      </c>
      <c r="B505" s="136">
        <v>2022</v>
      </c>
      <c r="C505" s="27" t="s">
        <v>166</v>
      </c>
      <c r="D505" s="27" t="s">
        <v>163</v>
      </c>
      <c r="E505" s="27" t="s">
        <v>92</v>
      </c>
      <c r="F505" s="34" t="s">
        <v>104</v>
      </c>
      <c r="G505" s="30" t="s">
        <v>146</v>
      </c>
      <c r="H505" s="164">
        <f t="shared" si="119"/>
        <v>0</v>
      </c>
      <c r="I505" s="190"/>
      <c r="J505" s="190"/>
      <c r="K505" s="190"/>
      <c r="L505" s="190"/>
      <c r="M505" s="139"/>
      <c r="N505" s="139"/>
      <c r="O505" s="139"/>
      <c r="P505" s="190"/>
      <c r="Q505" s="199"/>
    </row>
    <row r="506" spans="1:17" x14ac:dyDescent="0.25">
      <c r="A506" s="136" t="s">
        <v>91</v>
      </c>
      <c r="B506" s="136">
        <v>2022</v>
      </c>
      <c r="C506" s="27" t="s">
        <v>166</v>
      </c>
      <c r="D506" s="27" t="s">
        <v>164</v>
      </c>
      <c r="E506" s="27" t="s">
        <v>92</v>
      </c>
      <c r="F506" s="34" t="s">
        <v>104</v>
      </c>
      <c r="G506" s="30" t="s">
        <v>146</v>
      </c>
      <c r="H506" s="164">
        <f t="shared" si="119"/>
        <v>0</v>
      </c>
      <c r="I506" s="190"/>
      <c r="J506" s="190"/>
      <c r="K506" s="190"/>
      <c r="L506" s="190"/>
      <c r="M506" s="139"/>
      <c r="N506" s="139"/>
      <c r="O506" s="139"/>
      <c r="P506" s="190"/>
      <c r="Q506" s="199"/>
    </row>
    <row r="507" spans="1:17" x14ac:dyDescent="0.25">
      <c r="A507" s="200" t="s">
        <v>91</v>
      </c>
      <c r="B507" s="200">
        <v>2022</v>
      </c>
      <c r="C507" s="84" t="s">
        <v>166</v>
      </c>
      <c r="D507" s="84" t="s">
        <v>165</v>
      </c>
      <c r="E507" s="27" t="s">
        <v>92</v>
      </c>
      <c r="F507" s="34" t="s">
        <v>104</v>
      </c>
      <c r="G507" s="30" t="s">
        <v>146</v>
      </c>
      <c r="H507" s="164">
        <f t="shared" si="119"/>
        <v>0</v>
      </c>
      <c r="I507" s="194"/>
      <c r="J507" s="194"/>
      <c r="K507" s="194"/>
      <c r="L507" s="194"/>
      <c r="M507" s="201"/>
      <c r="N507" s="201"/>
      <c r="O507" s="201"/>
      <c r="P507" s="194"/>
      <c r="Q507" s="202"/>
    </row>
    <row r="508" spans="1:17" x14ac:dyDescent="0.25">
      <c r="A508" s="136" t="s">
        <v>91</v>
      </c>
      <c r="B508" s="136">
        <v>2023</v>
      </c>
      <c r="C508" s="66" t="s">
        <v>151</v>
      </c>
      <c r="D508" s="66" t="s">
        <v>152</v>
      </c>
      <c r="E508" s="66" t="s">
        <v>92</v>
      </c>
      <c r="F508" s="106" t="s">
        <v>104</v>
      </c>
      <c r="G508" s="99" t="s">
        <v>146</v>
      </c>
      <c r="H508" s="161">
        <f t="shared" si="119"/>
        <v>0</v>
      </c>
      <c r="I508" s="187"/>
      <c r="J508" s="187"/>
      <c r="K508" s="187"/>
      <c r="L508" s="187"/>
      <c r="M508" s="197"/>
      <c r="N508" s="197"/>
      <c r="O508" s="197"/>
      <c r="P508" s="187"/>
      <c r="Q508" s="198"/>
    </row>
    <row r="509" spans="1:17" x14ac:dyDescent="0.25">
      <c r="A509" s="136" t="s">
        <v>91</v>
      </c>
      <c r="B509" s="136">
        <v>2023</v>
      </c>
      <c r="C509" s="27" t="s">
        <v>151</v>
      </c>
      <c r="D509" s="27" t="s">
        <v>153</v>
      </c>
      <c r="E509" s="27" t="s">
        <v>92</v>
      </c>
      <c r="F509" s="34" t="s">
        <v>104</v>
      </c>
      <c r="G509" s="30" t="s">
        <v>146</v>
      </c>
      <c r="H509" s="164">
        <f t="shared" si="119"/>
        <v>0</v>
      </c>
      <c r="I509" s="190"/>
      <c r="J509" s="190"/>
      <c r="K509" s="190"/>
      <c r="L509" s="190"/>
      <c r="M509" s="139"/>
      <c r="N509" s="139"/>
      <c r="O509" s="139"/>
      <c r="P509" s="190"/>
      <c r="Q509" s="199"/>
    </row>
    <row r="510" spans="1:17" x14ac:dyDescent="0.25">
      <c r="A510" s="136" t="s">
        <v>91</v>
      </c>
      <c r="B510" s="136">
        <v>2023</v>
      </c>
      <c r="C510" s="27" t="s">
        <v>151</v>
      </c>
      <c r="D510" s="27" t="s">
        <v>154</v>
      </c>
      <c r="E510" s="27" t="s">
        <v>92</v>
      </c>
      <c r="F510" s="34" t="s">
        <v>104</v>
      </c>
      <c r="G510" s="30" t="s">
        <v>146</v>
      </c>
      <c r="H510" s="164">
        <f t="shared" si="119"/>
        <v>0</v>
      </c>
      <c r="I510" s="190"/>
      <c r="J510" s="190"/>
      <c r="K510" s="190"/>
      <c r="L510" s="190"/>
      <c r="M510" s="139"/>
      <c r="N510" s="139"/>
      <c r="O510" s="139"/>
      <c r="P510" s="190"/>
      <c r="Q510" s="199"/>
    </row>
    <row r="511" spans="1:17" x14ac:dyDescent="0.25">
      <c r="A511" s="136" t="s">
        <v>91</v>
      </c>
      <c r="B511" s="136">
        <v>2023</v>
      </c>
      <c r="C511" s="27" t="s">
        <v>151</v>
      </c>
      <c r="D511" s="27" t="s">
        <v>155</v>
      </c>
      <c r="E511" s="27" t="s">
        <v>92</v>
      </c>
      <c r="F511" s="34" t="s">
        <v>104</v>
      </c>
      <c r="G511" s="30" t="s">
        <v>146</v>
      </c>
      <c r="H511" s="164">
        <f t="shared" si="119"/>
        <v>0</v>
      </c>
      <c r="I511" s="190"/>
      <c r="J511" s="190"/>
      <c r="K511" s="190"/>
      <c r="L511" s="190"/>
      <c r="M511" s="139"/>
      <c r="N511" s="139"/>
      <c r="O511" s="139"/>
      <c r="P511" s="190"/>
      <c r="Q511" s="199"/>
    </row>
    <row r="512" spans="1:17" x14ac:dyDescent="0.25">
      <c r="A512" s="136" t="s">
        <v>91</v>
      </c>
      <c r="B512" s="136">
        <v>2023</v>
      </c>
      <c r="C512" s="27" t="s">
        <v>151</v>
      </c>
      <c r="D512" s="27" t="s">
        <v>156</v>
      </c>
      <c r="E512" s="27" t="s">
        <v>92</v>
      </c>
      <c r="F512" s="34" t="s">
        <v>104</v>
      </c>
      <c r="G512" s="30" t="s">
        <v>146</v>
      </c>
      <c r="H512" s="164">
        <f t="shared" si="119"/>
        <v>0</v>
      </c>
      <c r="I512" s="190"/>
      <c r="J512" s="190"/>
      <c r="K512" s="190"/>
      <c r="L512" s="190"/>
      <c r="M512" s="139"/>
      <c r="N512" s="139"/>
      <c r="O512" s="139"/>
      <c r="P512" s="190"/>
      <c r="Q512" s="199"/>
    </row>
    <row r="513" spans="1:17" x14ac:dyDescent="0.25">
      <c r="A513" s="136" t="s">
        <v>91</v>
      </c>
      <c r="B513" s="136">
        <v>2023</v>
      </c>
      <c r="C513" s="27" t="s">
        <v>151</v>
      </c>
      <c r="D513" s="27" t="s">
        <v>157</v>
      </c>
      <c r="E513" s="27" t="s">
        <v>92</v>
      </c>
      <c r="F513" s="34" t="s">
        <v>104</v>
      </c>
      <c r="G513" s="30" t="s">
        <v>146</v>
      </c>
      <c r="H513" s="164">
        <f t="shared" si="119"/>
        <v>0</v>
      </c>
      <c r="I513" s="190"/>
      <c r="J513" s="190"/>
      <c r="K513" s="190"/>
      <c r="L513" s="190"/>
      <c r="M513" s="139"/>
      <c r="N513" s="139"/>
      <c r="O513" s="139"/>
      <c r="P513" s="190"/>
      <c r="Q513" s="199"/>
    </row>
    <row r="514" spans="1:17" x14ac:dyDescent="0.25">
      <c r="A514" s="136" t="s">
        <v>91</v>
      </c>
      <c r="B514" s="136">
        <v>2023</v>
      </c>
      <c r="C514" s="27" t="s">
        <v>151</v>
      </c>
      <c r="D514" s="27" t="s">
        <v>158</v>
      </c>
      <c r="E514" s="27" t="s">
        <v>92</v>
      </c>
      <c r="F514" s="34" t="s">
        <v>104</v>
      </c>
      <c r="G514" s="30" t="s">
        <v>146</v>
      </c>
      <c r="H514" s="164">
        <f t="shared" si="119"/>
        <v>0</v>
      </c>
      <c r="I514" s="190"/>
      <c r="J514" s="190"/>
      <c r="K514" s="190"/>
      <c r="L514" s="190"/>
      <c r="M514" s="139"/>
      <c r="N514" s="139"/>
      <c r="O514" s="139"/>
      <c r="P514" s="190"/>
      <c r="Q514" s="199"/>
    </row>
    <row r="515" spans="1:17" x14ac:dyDescent="0.25">
      <c r="A515" s="136" t="s">
        <v>91</v>
      </c>
      <c r="B515" s="136">
        <v>2023</v>
      </c>
      <c r="C515" s="27" t="s">
        <v>151</v>
      </c>
      <c r="D515" s="27" t="s">
        <v>159</v>
      </c>
      <c r="E515" s="27" t="s">
        <v>92</v>
      </c>
      <c r="F515" s="34" t="s">
        <v>104</v>
      </c>
      <c r="G515" s="30" t="s">
        <v>146</v>
      </c>
      <c r="H515" s="164">
        <f t="shared" si="119"/>
        <v>0</v>
      </c>
      <c r="I515" s="190"/>
      <c r="J515" s="190"/>
      <c r="K515" s="190"/>
      <c r="L515" s="190"/>
      <c r="M515" s="139"/>
      <c r="N515" s="139"/>
      <c r="O515" s="139"/>
      <c r="P515" s="190"/>
      <c r="Q515" s="199"/>
    </row>
    <row r="516" spans="1:17" x14ac:dyDescent="0.25">
      <c r="A516" s="136" t="s">
        <v>91</v>
      </c>
      <c r="B516" s="136">
        <v>2023</v>
      </c>
      <c r="C516" s="27" t="s">
        <v>151</v>
      </c>
      <c r="D516" s="27" t="s">
        <v>160</v>
      </c>
      <c r="E516" s="27" t="s">
        <v>92</v>
      </c>
      <c r="F516" s="34" t="s">
        <v>104</v>
      </c>
      <c r="G516" s="30" t="s">
        <v>146</v>
      </c>
      <c r="H516" s="164">
        <f t="shared" si="119"/>
        <v>0</v>
      </c>
      <c r="I516" s="190"/>
      <c r="J516" s="190"/>
      <c r="K516" s="190"/>
      <c r="L516" s="190"/>
      <c r="M516" s="139"/>
      <c r="N516" s="139"/>
      <c r="O516" s="139"/>
      <c r="P516" s="190"/>
      <c r="Q516" s="199"/>
    </row>
    <row r="517" spans="1:17" x14ac:dyDescent="0.25">
      <c r="A517" s="136" t="s">
        <v>91</v>
      </c>
      <c r="B517" s="136">
        <v>2023</v>
      </c>
      <c r="C517" s="27" t="s">
        <v>151</v>
      </c>
      <c r="D517" s="27" t="s">
        <v>161</v>
      </c>
      <c r="E517" s="27" t="s">
        <v>92</v>
      </c>
      <c r="F517" s="34" t="s">
        <v>104</v>
      </c>
      <c r="G517" s="30" t="s">
        <v>146</v>
      </c>
      <c r="H517" s="164">
        <f t="shared" si="119"/>
        <v>0</v>
      </c>
      <c r="I517" s="190"/>
      <c r="J517" s="190"/>
      <c r="K517" s="190"/>
      <c r="L517" s="190"/>
      <c r="M517" s="139"/>
      <c r="N517" s="139"/>
      <c r="O517" s="139"/>
      <c r="P517" s="190"/>
      <c r="Q517" s="199"/>
    </row>
    <row r="518" spans="1:17" x14ac:dyDescent="0.25">
      <c r="A518" s="136" t="s">
        <v>91</v>
      </c>
      <c r="B518" s="136">
        <v>2023</v>
      </c>
      <c r="C518" s="27" t="s">
        <v>151</v>
      </c>
      <c r="D518" s="27" t="s">
        <v>162</v>
      </c>
      <c r="E518" s="27" t="s">
        <v>92</v>
      </c>
      <c r="F518" s="34" t="s">
        <v>104</v>
      </c>
      <c r="G518" s="30" t="s">
        <v>146</v>
      </c>
      <c r="H518" s="164">
        <f t="shared" si="119"/>
        <v>0</v>
      </c>
      <c r="I518" s="190"/>
      <c r="J518" s="190"/>
      <c r="K518" s="190"/>
      <c r="L518" s="190"/>
      <c r="M518" s="139"/>
      <c r="N518" s="139"/>
      <c r="O518" s="139"/>
      <c r="P518" s="190"/>
      <c r="Q518" s="199"/>
    </row>
    <row r="519" spans="1:17" x14ac:dyDescent="0.25">
      <c r="A519" s="136" t="s">
        <v>91</v>
      </c>
      <c r="B519" s="136">
        <v>2023</v>
      </c>
      <c r="C519" s="27" t="s">
        <v>151</v>
      </c>
      <c r="D519" s="27" t="s">
        <v>163</v>
      </c>
      <c r="E519" s="27" t="s">
        <v>92</v>
      </c>
      <c r="F519" s="34" t="s">
        <v>104</v>
      </c>
      <c r="G519" s="30" t="s">
        <v>146</v>
      </c>
      <c r="H519" s="164">
        <f t="shared" si="119"/>
        <v>0</v>
      </c>
      <c r="I519" s="190"/>
      <c r="J519" s="190"/>
      <c r="K519" s="190"/>
      <c r="L519" s="190"/>
      <c r="M519" s="139"/>
      <c r="N519" s="139"/>
      <c r="O519" s="139"/>
      <c r="P519" s="190"/>
      <c r="Q519" s="199"/>
    </row>
    <row r="520" spans="1:17" x14ac:dyDescent="0.25">
      <c r="A520" s="136" t="s">
        <v>91</v>
      </c>
      <c r="B520" s="136">
        <v>2023</v>
      </c>
      <c r="C520" s="27" t="s">
        <v>151</v>
      </c>
      <c r="D520" s="27" t="s">
        <v>164</v>
      </c>
      <c r="E520" s="27" t="s">
        <v>92</v>
      </c>
      <c r="F520" s="34" t="s">
        <v>104</v>
      </c>
      <c r="G520" s="30" t="s">
        <v>146</v>
      </c>
      <c r="H520" s="164">
        <f t="shared" si="119"/>
        <v>0</v>
      </c>
      <c r="I520" s="190"/>
      <c r="J520" s="190"/>
      <c r="K520" s="190"/>
      <c r="L520" s="190"/>
      <c r="M520" s="139"/>
      <c r="N520" s="139"/>
      <c r="O520" s="139"/>
      <c r="P520" s="190"/>
      <c r="Q520" s="199"/>
    </row>
    <row r="521" spans="1:17" x14ac:dyDescent="0.25">
      <c r="A521" s="136" t="s">
        <v>91</v>
      </c>
      <c r="B521" s="136">
        <v>2023</v>
      </c>
      <c r="C521" s="27" t="s">
        <v>151</v>
      </c>
      <c r="D521" s="27" t="s">
        <v>165</v>
      </c>
      <c r="E521" s="27" t="s">
        <v>92</v>
      </c>
      <c r="F521" s="34" t="s">
        <v>104</v>
      </c>
      <c r="G521" s="30" t="s">
        <v>146</v>
      </c>
      <c r="H521" s="164">
        <f t="shared" si="119"/>
        <v>0</v>
      </c>
      <c r="I521" s="190"/>
      <c r="J521" s="190"/>
      <c r="K521" s="190"/>
      <c r="L521" s="190"/>
      <c r="M521" s="139"/>
      <c r="N521" s="139"/>
      <c r="O521" s="139"/>
      <c r="P521" s="190"/>
      <c r="Q521" s="199"/>
    </row>
    <row r="522" spans="1:17" x14ac:dyDescent="0.25">
      <c r="A522" s="136" t="s">
        <v>91</v>
      </c>
      <c r="B522" s="136">
        <v>2023</v>
      </c>
      <c r="C522" s="27" t="s">
        <v>166</v>
      </c>
      <c r="D522" s="27" t="s">
        <v>152</v>
      </c>
      <c r="E522" s="27" t="s">
        <v>92</v>
      </c>
      <c r="F522" s="34" t="s">
        <v>104</v>
      </c>
      <c r="G522" s="30" t="s">
        <v>146</v>
      </c>
      <c r="H522" s="164">
        <f t="shared" si="119"/>
        <v>0</v>
      </c>
      <c r="I522" s="190"/>
      <c r="J522" s="190"/>
      <c r="K522" s="190"/>
      <c r="L522" s="190"/>
      <c r="M522" s="139"/>
      <c r="N522" s="139"/>
      <c r="O522" s="139"/>
      <c r="P522" s="190"/>
      <c r="Q522" s="199"/>
    </row>
    <row r="523" spans="1:17" x14ac:dyDescent="0.25">
      <c r="A523" s="136" t="s">
        <v>91</v>
      </c>
      <c r="B523" s="136">
        <v>2023</v>
      </c>
      <c r="C523" s="27" t="s">
        <v>166</v>
      </c>
      <c r="D523" s="27" t="s">
        <v>153</v>
      </c>
      <c r="E523" s="27" t="s">
        <v>92</v>
      </c>
      <c r="F523" s="34" t="s">
        <v>104</v>
      </c>
      <c r="G523" s="30" t="s">
        <v>146</v>
      </c>
      <c r="H523" s="164">
        <f t="shared" si="119"/>
        <v>0</v>
      </c>
      <c r="I523" s="190"/>
      <c r="J523" s="190"/>
      <c r="K523" s="190"/>
      <c r="L523" s="190"/>
      <c r="M523" s="139"/>
      <c r="N523" s="139"/>
      <c r="O523" s="139"/>
      <c r="P523" s="190"/>
      <c r="Q523" s="199"/>
    </row>
    <row r="524" spans="1:17" x14ac:dyDescent="0.25">
      <c r="A524" s="136" t="s">
        <v>91</v>
      </c>
      <c r="B524" s="136">
        <v>2023</v>
      </c>
      <c r="C524" s="27" t="s">
        <v>166</v>
      </c>
      <c r="D524" s="27" t="s">
        <v>154</v>
      </c>
      <c r="E524" s="27" t="s">
        <v>92</v>
      </c>
      <c r="F524" s="34" t="s">
        <v>104</v>
      </c>
      <c r="G524" s="30" t="s">
        <v>146</v>
      </c>
      <c r="H524" s="164">
        <f t="shared" si="119"/>
        <v>0</v>
      </c>
      <c r="I524" s="190"/>
      <c r="J524" s="190"/>
      <c r="K524" s="190"/>
      <c r="L524" s="190"/>
      <c r="M524" s="139"/>
      <c r="N524" s="139"/>
      <c r="O524" s="139"/>
      <c r="P524" s="190"/>
      <c r="Q524" s="199"/>
    </row>
    <row r="525" spans="1:17" x14ac:dyDescent="0.25">
      <c r="A525" s="136" t="s">
        <v>91</v>
      </c>
      <c r="B525" s="136">
        <v>2023</v>
      </c>
      <c r="C525" s="27" t="s">
        <v>166</v>
      </c>
      <c r="D525" s="27" t="s">
        <v>155</v>
      </c>
      <c r="E525" s="27" t="s">
        <v>92</v>
      </c>
      <c r="F525" s="34" t="s">
        <v>104</v>
      </c>
      <c r="G525" s="30" t="s">
        <v>146</v>
      </c>
      <c r="H525" s="164">
        <f t="shared" si="119"/>
        <v>0</v>
      </c>
      <c r="I525" s="190"/>
      <c r="J525" s="190"/>
      <c r="K525" s="190"/>
      <c r="L525" s="190"/>
      <c r="M525" s="139"/>
      <c r="N525" s="139"/>
      <c r="O525" s="139"/>
      <c r="P525" s="190"/>
      <c r="Q525" s="199"/>
    </row>
    <row r="526" spans="1:17" x14ac:dyDescent="0.25">
      <c r="A526" s="136" t="s">
        <v>91</v>
      </c>
      <c r="B526" s="136">
        <v>2023</v>
      </c>
      <c r="C526" s="27" t="s">
        <v>166</v>
      </c>
      <c r="D526" s="27" t="s">
        <v>156</v>
      </c>
      <c r="E526" s="27" t="s">
        <v>92</v>
      </c>
      <c r="F526" s="34" t="s">
        <v>104</v>
      </c>
      <c r="G526" s="30" t="s">
        <v>146</v>
      </c>
      <c r="H526" s="164">
        <f t="shared" si="119"/>
        <v>0</v>
      </c>
      <c r="I526" s="190"/>
      <c r="J526" s="190"/>
      <c r="K526" s="190"/>
      <c r="L526" s="190"/>
      <c r="M526" s="139"/>
      <c r="N526" s="139"/>
      <c r="O526" s="139"/>
      <c r="P526" s="190"/>
      <c r="Q526" s="199"/>
    </row>
    <row r="527" spans="1:17" x14ac:dyDescent="0.25">
      <c r="A527" s="136" t="s">
        <v>91</v>
      </c>
      <c r="B527" s="136">
        <v>2023</v>
      </c>
      <c r="C527" s="27" t="s">
        <v>166</v>
      </c>
      <c r="D527" s="27" t="s">
        <v>157</v>
      </c>
      <c r="E527" s="27" t="s">
        <v>92</v>
      </c>
      <c r="F527" s="34" t="s">
        <v>104</v>
      </c>
      <c r="G527" s="30" t="s">
        <v>146</v>
      </c>
      <c r="H527" s="164">
        <f t="shared" si="119"/>
        <v>0</v>
      </c>
      <c r="I527" s="190"/>
      <c r="J527" s="190"/>
      <c r="K527" s="190"/>
      <c r="L527" s="190"/>
      <c r="M527" s="139"/>
      <c r="N527" s="139"/>
      <c r="O527" s="139"/>
      <c r="P527" s="190"/>
      <c r="Q527" s="199"/>
    </row>
    <row r="528" spans="1:17" x14ac:dyDescent="0.25">
      <c r="A528" s="136" t="s">
        <v>91</v>
      </c>
      <c r="B528" s="136">
        <v>2023</v>
      </c>
      <c r="C528" s="27" t="s">
        <v>166</v>
      </c>
      <c r="D528" s="27" t="s">
        <v>158</v>
      </c>
      <c r="E528" s="27" t="s">
        <v>92</v>
      </c>
      <c r="F528" s="34" t="s">
        <v>104</v>
      </c>
      <c r="G528" s="30" t="s">
        <v>146</v>
      </c>
      <c r="H528" s="164">
        <f t="shared" si="119"/>
        <v>0</v>
      </c>
      <c r="I528" s="190"/>
      <c r="J528" s="190"/>
      <c r="K528" s="190"/>
      <c r="L528" s="190"/>
      <c r="M528" s="139"/>
      <c r="N528" s="139"/>
      <c r="O528" s="139"/>
      <c r="P528" s="190"/>
      <c r="Q528" s="199"/>
    </row>
    <row r="529" spans="1:17" x14ac:dyDescent="0.25">
      <c r="A529" s="136" t="s">
        <v>91</v>
      </c>
      <c r="B529" s="136">
        <v>2023</v>
      </c>
      <c r="C529" s="27" t="s">
        <v>166</v>
      </c>
      <c r="D529" s="27" t="s">
        <v>159</v>
      </c>
      <c r="E529" s="27" t="s">
        <v>92</v>
      </c>
      <c r="F529" s="34" t="s">
        <v>104</v>
      </c>
      <c r="G529" s="30" t="s">
        <v>146</v>
      </c>
      <c r="H529" s="164">
        <f t="shared" si="119"/>
        <v>0</v>
      </c>
      <c r="I529" s="190"/>
      <c r="J529" s="190"/>
      <c r="K529" s="190"/>
      <c r="L529" s="190"/>
      <c r="M529" s="139"/>
      <c r="N529" s="139"/>
      <c r="O529" s="139"/>
      <c r="P529" s="190"/>
      <c r="Q529" s="199"/>
    </row>
    <row r="530" spans="1:17" x14ac:dyDescent="0.25">
      <c r="A530" s="136" t="s">
        <v>91</v>
      </c>
      <c r="B530" s="136">
        <v>2023</v>
      </c>
      <c r="C530" s="27" t="s">
        <v>166</v>
      </c>
      <c r="D530" s="27" t="s">
        <v>160</v>
      </c>
      <c r="E530" s="27" t="s">
        <v>92</v>
      </c>
      <c r="F530" s="34" t="s">
        <v>104</v>
      </c>
      <c r="G530" s="30" t="s">
        <v>146</v>
      </c>
      <c r="H530" s="164">
        <f t="shared" si="119"/>
        <v>0</v>
      </c>
      <c r="I530" s="190"/>
      <c r="J530" s="190"/>
      <c r="K530" s="190"/>
      <c r="L530" s="190"/>
      <c r="M530" s="139"/>
      <c r="N530" s="139"/>
      <c r="O530" s="139"/>
      <c r="P530" s="190"/>
      <c r="Q530" s="199"/>
    </row>
    <row r="531" spans="1:17" x14ac:dyDescent="0.25">
      <c r="A531" s="136" t="s">
        <v>91</v>
      </c>
      <c r="B531" s="136">
        <v>2023</v>
      </c>
      <c r="C531" s="27" t="s">
        <v>166</v>
      </c>
      <c r="D531" s="27" t="s">
        <v>161</v>
      </c>
      <c r="E531" s="27" t="s">
        <v>92</v>
      </c>
      <c r="F531" s="34" t="s">
        <v>104</v>
      </c>
      <c r="G531" s="30" t="s">
        <v>146</v>
      </c>
      <c r="H531" s="164">
        <f t="shared" si="119"/>
        <v>0</v>
      </c>
      <c r="I531" s="190"/>
      <c r="J531" s="190"/>
      <c r="K531" s="190"/>
      <c r="L531" s="190"/>
      <c r="M531" s="139"/>
      <c r="N531" s="139"/>
      <c r="O531" s="139"/>
      <c r="P531" s="190"/>
      <c r="Q531" s="199"/>
    </row>
    <row r="532" spans="1:17" x14ac:dyDescent="0.25">
      <c r="A532" s="136" t="s">
        <v>91</v>
      </c>
      <c r="B532" s="136">
        <v>2023</v>
      </c>
      <c r="C532" s="27" t="s">
        <v>166</v>
      </c>
      <c r="D532" s="27" t="s">
        <v>162</v>
      </c>
      <c r="E532" s="27" t="s">
        <v>92</v>
      </c>
      <c r="F532" s="34" t="s">
        <v>104</v>
      </c>
      <c r="G532" s="30" t="s">
        <v>146</v>
      </c>
      <c r="H532" s="164">
        <f t="shared" si="119"/>
        <v>0</v>
      </c>
      <c r="I532" s="190"/>
      <c r="J532" s="190"/>
      <c r="K532" s="190"/>
      <c r="L532" s="190"/>
      <c r="M532" s="139"/>
      <c r="N532" s="139"/>
      <c r="O532" s="139"/>
      <c r="P532" s="190"/>
      <c r="Q532" s="199"/>
    </row>
    <row r="533" spans="1:17" x14ac:dyDescent="0.25">
      <c r="A533" s="136" t="s">
        <v>91</v>
      </c>
      <c r="B533" s="136">
        <v>2023</v>
      </c>
      <c r="C533" s="27" t="s">
        <v>166</v>
      </c>
      <c r="D533" s="27" t="s">
        <v>163</v>
      </c>
      <c r="E533" s="27" t="s">
        <v>92</v>
      </c>
      <c r="F533" s="34" t="s">
        <v>104</v>
      </c>
      <c r="G533" s="30" t="s">
        <v>146</v>
      </c>
      <c r="H533" s="164">
        <f t="shared" si="119"/>
        <v>0</v>
      </c>
      <c r="I533" s="190"/>
      <c r="J533" s="190"/>
      <c r="K533" s="190"/>
      <c r="L533" s="190"/>
      <c r="M533" s="139"/>
      <c r="N533" s="139"/>
      <c r="O533" s="139"/>
      <c r="P533" s="190"/>
      <c r="Q533" s="199"/>
    </row>
    <row r="534" spans="1:17" x14ac:dyDescent="0.25">
      <c r="A534" s="136" t="s">
        <v>91</v>
      </c>
      <c r="B534" s="136">
        <v>2023</v>
      </c>
      <c r="C534" s="27" t="s">
        <v>166</v>
      </c>
      <c r="D534" s="27" t="s">
        <v>164</v>
      </c>
      <c r="E534" s="27" t="s">
        <v>92</v>
      </c>
      <c r="F534" s="34" t="s">
        <v>104</v>
      </c>
      <c r="G534" s="30" t="s">
        <v>146</v>
      </c>
      <c r="H534" s="164">
        <f t="shared" si="119"/>
        <v>0</v>
      </c>
      <c r="I534" s="190"/>
      <c r="J534" s="190"/>
      <c r="K534" s="190"/>
      <c r="L534" s="190"/>
      <c r="M534" s="139"/>
      <c r="N534" s="139"/>
      <c r="O534" s="139"/>
      <c r="P534" s="190"/>
      <c r="Q534" s="199"/>
    </row>
    <row r="535" spans="1:17" x14ac:dyDescent="0.25">
      <c r="A535" s="200" t="s">
        <v>91</v>
      </c>
      <c r="B535" s="200">
        <v>2023</v>
      </c>
      <c r="C535" s="84" t="s">
        <v>166</v>
      </c>
      <c r="D535" s="84" t="s">
        <v>165</v>
      </c>
      <c r="E535" s="27" t="s">
        <v>92</v>
      </c>
      <c r="F535" s="34" t="s">
        <v>104</v>
      </c>
      <c r="G535" s="30" t="s">
        <v>146</v>
      </c>
      <c r="H535" s="164">
        <f t="shared" si="119"/>
        <v>0</v>
      </c>
      <c r="I535" s="194"/>
      <c r="J535" s="194"/>
      <c r="K535" s="194"/>
      <c r="L535" s="194"/>
      <c r="M535" s="201"/>
      <c r="N535" s="201"/>
      <c r="O535" s="201"/>
      <c r="P535" s="194"/>
      <c r="Q535" s="202"/>
    </row>
    <row r="536" spans="1:17" x14ac:dyDescent="0.25">
      <c r="A536" s="136" t="s">
        <v>91</v>
      </c>
      <c r="B536" s="136">
        <v>2021</v>
      </c>
      <c r="C536" s="66" t="s">
        <v>151</v>
      </c>
      <c r="D536" s="66" t="s">
        <v>152</v>
      </c>
      <c r="E536" s="66" t="s">
        <v>92</v>
      </c>
      <c r="F536" s="106" t="s">
        <v>105</v>
      </c>
      <c r="G536" s="99" t="s">
        <v>146</v>
      </c>
      <c r="H536" s="161">
        <f t="shared" si="119"/>
        <v>0</v>
      </c>
      <c r="I536" s="187"/>
      <c r="J536" s="187"/>
      <c r="K536" s="187"/>
      <c r="L536" s="187"/>
      <c r="M536" s="197"/>
      <c r="N536" s="197"/>
      <c r="O536" s="197"/>
      <c r="P536" s="187"/>
      <c r="Q536" s="198"/>
    </row>
    <row r="537" spans="1:17" x14ac:dyDescent="0.25">
      <c r="A537" s="136" t="s">
        <v>91</v>
      </c>
      <c r="B537" s="136">
        <v>2021</v>
      </c>
      <c r="C537" s="27" t="s">
        <v>151</v>
      </c>
      <c r="D537" s="27" t="s">
        <v>153</v>
      </c>
      <c r="E537" s="27" t="s">
        <v>92</v>
      </c>
      <c r="F537" s="34" t="s">
        <v>105</v>
      </c>
      <c r="G537" s="30" t="s">
        <v>146</v>
      </c>
      <c r="H537" s="164">
        <f t="shared" si="119"/>
        <v>0</v>
      </c>
      <c r="I537" s="190"/>
      <c r="J537" s="190"/>
      <c r="K537" s="190"/>
      <c r="L537" s="190"/>
      <c r="M537" s="139"/>
      <c r="N537" s="139"/>
      <c r="O537" s="139"/>
      <c r="P537" s="190"/>
      <c r="Q537" s="199"/>
    </row>
    <row r="538" spans="1:17" x14ac:dyDescent="0.25">
      <c r="A538" s="136" t="s">
        <v>91</v>
      </c>
      <c r="B538" s="136">
        <v>2021</v>
      </c>
      <c r="C538" s="27" t="s">
        <v>151</v>
      </c>
      <c r="D538" s="27" t="s">
        <v>154</v>
      </c>
      <c r="E538" s="27" t="s">
        <v>92</v>
      </c>
      <c r="F538" s="34" t="s">
        <v>105</v>
      </c>
      <c r="G538" s="30" t="s">
        <v>146</v>
      </c>
      <c r="H538" s="164">
        <f t="shared" si="119"/>
        <v>0</v>
      </c>
      <c r="I538" s="190"/>
      <c r="J538" s="190"/>
      <c r="K538" s="190"/>
      <c r="L538" s="190"/>
      <c r="M538" s="139"/>
      <c r="N538" s="139"/>
      <c r="O538" s="139"/>
      <c r="P538" s="190"/>
      <c r="Q538" s="199"/>
    </row>
    <row r="539" spans="1:17" x14ac:dyDescent="0.25">
      <c r="A539" s="136" t="s">
        <v>91</v>
      </c>
      <c r="B539" s="136">
        <v>2021</v>
      </c>
      <c r="C539" s="27" t="s">
        <v>151</v>
      </c>
      <c r="D539" s="27" t="s">
        <v>155</v>
      </c>
      <c r="E539" s="27" t="s">
        <v>92</v>
      </c>
      <c r="F539" s="34" t="s">
        <v>105</v>
      </c>
      <c r="G539" s="30" t="s">
        <v>146</v>
      </c>
      <c r="H539" s="164">
        <f t="shared" si="119"/>
        <v>0</v>
      </c>
      <c r="I539" s="190"/>
      <c r="J539" s="190"/>
      <c r="K539" s="190"/>
      <c r="L539" s="190"/>
      <c r="M539" s="139"/>
      <c r="N539" s="139"/>
      <c r="O539" s="139"/>
      <c r="P539" s="190"/>
      <c r="Q539" s="199"/>
    </row>
    <row r="540" spans="1:17" x14ac:dyDescent="0.25">
      <c r="A540" s="136" t="s">
        <v>91</v>
      </c>
      <c r="B540" s="136">
        <v>2021</v>
      </c>
      <c r="C540" s="27" t="s">
        <v>151</v>
      </c>
      <c r="D540" s="27" t="s">
        <v>156</v>
      </c>
      <c r="E540" s="27" t="s">
        <v>92</v>
      </c>
      <c r="F540" s="34" t="s">
        <v>105</v>
      </c>
      <c r="G540" s="30" t="s">
        <v>146</v>
      </c>
      <c r="H540" s="164">
        <f t="shared" si="119"/>
        <v>0</v>
      </c>
      <c r="I540" s="190"/>
      <c r="J540" s="190"/>
      <c r="K540" s="190"/>
      <c r="L540" s="190"/>
      <c r="M540" s="139"/>
      <c r="N540" s="139"/>
      <c r="O540" s="139"/>
      <c r="P540" s="190"/>
      <c r="Q540" s="199"/>
    </row>
    <row r="541" spans="1:17" x14ac:dyDescent="0.25">
      <c r="A541" s="136" t="s">
        <v>91</v>
      </c>
      <c r="B541" s="136">
        <v>2021</v>
      </c>
      <c r="C541" s="27" t="s">
        <v>151</v>
      </c>
      <c r="D541" s="27" t="s">
        <v>157</v>
      </c>
      <c r="E541" s="27" t="s">
        <v>92</v>
      </c>
      <c r="F541" s="34" t="s">
        <v>105</v>
      </c>
      <c r="G541" s="30" t="s">
        <v>146</v>
      </c>
      <c r="H541" s="164">
        <f t="shared" si="119"/>
        <v>0</v>
      </c>
      <c r="I541" s="190"/>
      <c r="J541" s="190"/>
      <c r="K541" s="190"/>
      <c r="L541" s="190"/>
      <c r="M541" s="139"/>
      <c r="N541" s="139"/>
      <c r="O541" s="139"/>
      <c r="P541" s="190"/>
      <c r="Q541" s="199"/>
    </row>
    <row r="542" spans="1:17" x14ac:dyDescent="0.25">
      <c r="A542" s="136" t="s">
        <v>91</v>
      </c>
      <c r="B542" s="136">
        <v>2021</v>
      </c>
      <c r="C542" s="27" t="s">
        <v>151</v>
      </c>
      <c r="D542" s="27" t="s">
        <v>158</v>
      </c>
      <c r="E542" s="27" t="s">
        <v>92</v>
      </c>
      <c r="F542" s="34" t="s">
        <v>105</v>
      </c>
      <c r="G542" s="30" t="s">
        <v>146</v>
      </c>
      <c r="H542" s="164">
        <f t="shared" si="119"/>
        <v>0</v>
      </c>
      <c r="I542" s="190"/>
      <c r="J542" s="190"/>
      <c r="K542" s="190"/>
      <c r="L542" s="190"/>
      <c r="M542" s="139"/>
      <c r="N542" s="139"/>
      <c r="O542" s="139"/>
      <c r="P542" s="190"/>
      <c r="Q542" s="199"/>
    </row>
    <row r="543" spans="1:17" x14ac:dyDescent="0.25">
      <c r="A543" s="136" t="s">
        <v>91</v>
      </c>
      <c r="B543" s="136">
        <v>2021</v>
      </c>
      <c r="C543" s="27" t="s">
        <v>151</v>
      </c>
      <c r="D543" s="27" t="s">
        <v>159</v>
      </c>
      <c r="E543" s="27" t="s">
        <v>92</v>
      </c>
      <c r="F543" s="34" t="s">
        <v>105</v>
      </c>
      <c r="G543" s="30" t="s">
        <v>146</v>
      </c>
      <c r="H543" s="164">
        <f t="shared" si="119"/>
        <v>0</v>
      </c>
      <c r="I543" s="190"/>
      <c r="J543" s="190"/>
      <c r="K543" s="190"/>
      <c r="L543" s="190"/>
      <c r="M543" s="139"/>
      <c r="N543" s="139"/>
      <c r="O543" s="139"/>
      <c r="P543" s="190"/>
      <c r="Q543" s="199"/>
    </row>
    <row r="544" spans="1:17" x14ac:dyDescent="0.25">
      <c r="A544" s="136" t="s">
        <v>91</v>
      </c>
      <c r="B544" s="136">
        <v>2021</v>
      </c>
      <c r="C544" s="27" t="s">
        <v>151</v>
      </c>
      <c r="D544" s="27" t="s">
        <v>160</v>
      </c>
      <c r="E544" s="27" t="s">
        <v>92</v>
      </c>
      <c r="F544" s="34" t="s">
        <v>105</v>
      </c>
      <c r="G544" s="30" t="s">
        <v>146</v>
      </c>
      <c r="H544" s="164">
        <f t="shared" si="119"/>
        <v>0</v>
      </c>
      <c r="I544" s="190"/>
      <c r="J544" s="190"/>
      <c r="K544" s="190"/>
      <c r="L544" s="190"/>
      <c r="M544" s="139"/>
      <c r="N544" s="139"/>
      <c r="O544" s="139"/>
      <c r="P544" s="190"/>
      <c r="Q544" s="199"/>
    </row>
    <row r="545" spans="1:17" x14ac:dyDescent="0.25">
      <c r="A545" s="136" t="s">
        <v>91</v>
      </c>
      <c r="B545" s="136">
        <v>2021</v>
      </c>
      <c r="C545" s="27" t="s">
        <v>151</v>
      </c>
      <c r="D545" s="27" t="s">
        <v>161</v>
      </c>
      <c r="E545" s="27" t="s">
        <v>92</v>
      </c>
      <c r="F545" s="34" t="s">
        <v>105</v>
      </c>
      <c r="G545" s="30" t="s">
        <v>146</v>
      </c>
      <c r="H545" s="164">
        <f t="shared" si="119"/>
        <v>0</v>
      </c>
      <c r="I545" s="190"/>
      <c r="J545" s="190"/>
      <c r="K545" s="190"/>
      <c r="L545" s="190"/>
      <c r="M545" s="139"/>
      <c r="N545" s="139"/>
      <c r="O545" s="139"/>
      <c r="P545" s="190"/>
      <c r="Q545" s="199"/>
    </row>
    <row r="546" spans="1:17" x14ac:dyDescent="0.25">
      <c r="A546" s="136" t="s">
        <v>91</v>
      </c>
      <c r="B546" s="136">
        <v>2021</v>
      </c>
      <c r="C546" s="27" t="s">
        <v>151</v>
      </c>
      <c r="D546" s="27" t="s">
        <v>162</v>
      </c>
      <c r="E546" s="27" t="s">
        <v>92</v>
      </c>
      <c r="F546" s="34" t="s">
        <v>105</v>
      </c>
      <c r="G546" s="30" t="s">
        <v>146</v>
      </c>
      <c r="H546" s="164">
        <f t="shared" si="119"/>
        <v>0</v>
      </c>
      <c r="I546" s="190"/>
      <c r="J546" s="190"/>
      <c r="K546" s="190"/>
      <c r="L546" s="190"/>
      <c r="M546" s="139"/>
      <c r="N546" s="139"/>
      <c r="O546" s="139"/>
      <c r="P546" s="190"/>
      <c r="Q546" s="199"/>
    </row>
    <row r="547" spans="1:17" x14ac:dyDescent="0.25">
      <c r="A547" s="136" t="s">
        <v>91</v>
      </c>
      <c r="B547" s="136">
        <v>2021</v>
      </c>
      <c r="C547" s="27" t="s">
        <v>151</v>
      </c>
      <c r="D547" s="27" t="s">
        <v>163</v>
      </c>
      <c r="E547" s="27" t="s">
        <v>92</v>
      </c>
      <c r="F547" s="34" t="s">
        <v>105</v>
      </c>
      <c r="G547" s="30" t="s">
        <v>146</v>
      </c>
      <c r="H547" s="164">
        <f t="shared" si="119"/>
        <v>0</v>
      </c>
      <c r="I547" s="190"/>
      <c r="J547" s="190"/>
      <c r="K547" s="190"/>
      <c r="L547" s="190"/>
      <c r="M547" s="139"/>
      <c r="N547" s="139"/>
      <c r="O547" s="139"/>
      <c r="P547" s="190"/>
      <c r="Q547" s="199"/>
    </row>
    <row r="548" spans="1:17" x14ac:dyDescent="0.25">
      <c r="A548" s="136" t="s">
        <v>91</v>
      </c>
      <c r="B548" s="136">
        <v>2021</v>
      </c>
      <c r="C548" s="27" t="s">
        <v>151</v>
      </c>
      <c r="D548" s="27" t="s">
        <v>164</v>
      </c>
      <c r="E548" s="27" t="s">
        <v>92</v>
      </c>
      <c r="F548" s="34" t="s">
        <v>105</v>
      </c>
      <c r="G548" s="30" t="s">
        <v>146</v>
      </c>
      <c r="H548" s="164">
        <f t="shared" si="119"/>
        <v>0</v>
      </c>
      <c r="I548" s="190"/>
      <c r="J548" s="190"/>
      <c r="K548" s="190"/>
      <c r="L548" s="190"/>
      <c r="M548" s="139"/>
      <c r="N548" s="139"/>
      <c r="O548" s="139"/>
      <c r="P548" s="190"/>
      <c r="Q548" s="199"/>
    </row>
    <row r="549" spans="1:17" x14ac:dyDescent="0.25">
      <c r="A549" s="136" t="s">
        <v>91</v>
      </c>
      <c r="B549" s="136">
        <v>2021</v>
      </c>
      <c r="C549" s="27" t="s">
        <v>151</v>
      </c>
      <c r="D549" s="27" t="s">
        <v>165</v>
      </c>
      <c r="E549" s="27" t="s">
        <v>92</v>
      </c>
      <c r="F549" s="34" t="s">
        <v>105</v>
      </c>
      <c r="G549" s="30" t="s">
        <v>146</v>
      </c>
      <c r="H549" s="164">
        <f t="shared" si="119"/>
        <v>0</v>
      </c>
      <c r="I549" s="190"/>
      <c r="J549" s="190"/>
      <c r="K549" s="190"/>
      <c r="L549" s="190"/>
      <c r="M549" s="139"/>
      <c r="N549" s="139"/>
      <c r="O549" s="139"/>
      <c r="P549" s="190"/>
      <c r="Q549" s="199"/>
    </row>
    <row r="550" spans="1:17" x14ac:dyDescent="0.25">
      <c r="A550" s="136" t="s">
        <v>91</v>
      </c>
      <c r="B550" s="136">
        <v>2021</v>
      </c>
      <c r="C550" s="27" t="s">
        <v>166</v>
      </c>
      <c r="D550" s="27" t="s">
        <v>152</v>
      </c>
      <c r="E550" s="27" t="s">
        <v>92</v>
      </c>
      <c r="F550" s="34" t="s">
        <v>105</v>
      </c>
      <c r="G550" s="30" t="s">
        <v>146</v>
      </c>
      <c r="H550" s="164">
        <f t="shared" si="119"/>
        <v>0</v>
      </c>
      <c r="I550" s="190"/>
      <c r="J550" s="190"/>
      <c r="K550" s="190"/>
      <c r="L550" s="190"/>
      <c r="M550" s="139"/>
      <c r="N550" s="139"/>
      <c r="O550" s="139"/>
      <c r="P550" s="190"/>
      <c r="Q550" s="199"/>
    </row>
    <row r="551" spans="1:17" x14ac:dyDescent="0.25">
      <c r="A551" s="136" t="s">
        <v>91</v>
      </c>
      <c r="B551" s="136">
        <v>2021</v>
      </c>
      <c r="C551" s="27" t="s">
        <v>166</v>
      </c>
      <c r="D551" s="27" t="s">
        <v>153</v>
      </c>
      <c r="E551" s="27" t="s">
        <v>92</v>
      </c>
      <c r="F551" s="34" t="s">
        <v>105</v>
      </c>
      <c r="G551" s="30" t="s">
        <v>146</v>
      </c>
      <c r="H551" s="164">
        <f t="shared" si="119"/>
        <v>0</v>
      </c>
      <c r="I551" s="190"/>
      <c r="J551" s="190"/>
      <c r="K551" s="190"/>
      <c r="L551" s="190"/>
      <c r="M551" s="139"/>
      <c r="N551" s="139"/>
      <c r="O551" s="139"/>
      <c r="P551" s="190"/>
      <c r="Q551" s="199"/>
    </row>
    <row r="552" spans="1:17" x14ac:dyDescent="0.25">
      <c r="A552" s="136" t="s">
        <v>91</v>
      </c>
      <c r="B552" s="136">
        <v>2021</v>
      </c>
      <c r="C552" s="27" t="s">
        <v>166</v>
      </c>
      <c r="D552" s="27" t="s">
        <v>154</v>
      </c>
      <c r="E552" s="27" t="s">
        <v>92</v>
      </c>
      <c r="F552" s="34" t="s">
        <v>105</v>
      </c>
      <c r="G552" s="30" t="s">
        <v>146</v>
      </c>
      <c r="H552" s="164">
        <f t="shared" si="119"/>
        <v>0</v>
      </c>
      <c r="I552" s="190"/>
      <c r="J552" s="190"/>
      <c r="K552" s="190"/>
      <c r="L552" s="190"/>
      <c r="M552" s="139"/>
      <c r="N552" s="139"/>
      <c r="O552" s="139"/>
      <c r="P552" s="190"/>
      <c r="Q552" s="199"/>
    </row>
    <row r="553" spans="1:17" x14ac:dyDescent="0.25">
      <c r="A553" s="136" t="s">
        <v>91</v>
      </c>
      <c r="B553" s="136">
        <v>2021</v>
      </c>
      <c r="C553" s="27" t="s">
        <v>166</v>
      </c>
      <c r="D553" s="27" t="s">
        <v>155</v>
      </c>
      <c r="E553" s="27" t="s">
        <v>92</v>
      </c>
      <c r="F553" s="34" t="s">
        <v>105</v>
      </c>
      <c r="G553" s="30" t="s">
        <v>146</v>
      </c>
      <c r="H553" s="164">
        <f t="shared" si="119"/>
        <v>0</v>
      </c>
      <c r="I553" s="190"/>
      <c r="J553" s="190"/>
      <c r="K553" s="190"/>
      <c r="L553" s="190"/>
      <c r="M553" s="139"/>
      <c r="N553" s="139"/>
      <c r="O553" s="139"/>
      <c r="P553" s="190"/>
      <c r="Q553" s="199"/>
    </row>
    <row r="554" spans="1:17" x14ac:dyDescent="0.25">
      <c r="A554" s="136" t="s">
        <v>91</v>
      </c>
      <c r="B554" s="136">
        <v>2021</v>
      </c>
      <c r="C554" s="27" t="s">
        <v>166</v>
      </c>
      <c r="D554" s="27" t="s">
        <v>156</v>
      </c>
      <c r="E554" s="27" t="s">
        <v>92</v>
      </c>
      <c r="F554" s="34" t="s">
        <v>105</v>
      </c>
      <c r="G554" s="30" t="s">
        <v>146</v>
      </c>
      <c r="H554" s="164">
        <f t="shared" si="119"/>
        <v>0</v>
      </c>
      <c r="I554" s="190"/>
      <c r="J554" s="190"/>
      <c r="K554" s="190"/>
      <c r="L554" s="190"/>
      <c r="M554" s="139"/>
      <c r="N554" s="139"/>
      <c r="O554" s="139"/>
      <c r="P554" s="190"/>
      <c r="Q554" s="199"/>
    </row>
    <row r="555" spans="1:17" x14ac:dyDescent="0.25">
      <c r="A555" s="136" t="s">
        <v>91</v>
      </c>
      <c r="B555" s="136">
        <v>2021</v>
      </c>
      <c r="C555" s="27" t="s">
        <v>166</v>
      </c>
      <c r="D555" s="27" t="s">
        <v>157</v>
      </c>
      <c r="E555" s="27" t="s">
        <v>92</v>
      </c>
      <c r="F555" s="34" t="s">
        <v>105</v>
      </c>
      <c r="G555" s="30" t="s">
        <v>146</v>
      </c>
      <c r="H555" s="164">
        <f t="shared" si="119"/>
        <v>0</v>
      </c>
      <c r="I555" s="190"/>
      <c r="J555" s="190"/>
      <c r="K555" s="190"/>
      <c r="L555" s="190"/>
      <c r="M555" s="139"/>
      <c r="N555" s="139"/>
      <c r="O555" s="139"/>
      <c r="P555" s="190"/>
      <c r="Q555" s="199"/>
    </row>
    <row r="556" spans="1:17" x14ac:dyDescent="0.25">
      <c r="A556" s="136" t="s">
        <v>91</v>
      </c>
      <c r="B556" s="136">
        <v>2021</v>
      </c>
      <c r="C556" s="27" t="s">
        <v>166</v>
      </c>
      <c r="D556" s="27" t="s">
        <v>158</v>
      </c>
      <c r="E556" s="27" t="s">
        <v>92</v>
      </c>
      <c r="F556" s="34" t="s">
        <v>105</v>
      </c>
      <c r="G556" s="30" t="s">
        <v>146</v>
      </c>
      <c r="H556" s="164">
        <f t="shared" si="119"/>
        <v>0</v>
      </c>
      <c r="I556" s="190"/>
      <c r="J556" s="190"/>
      <c r="K556" s="190"/>
      <c r="L556" s="190"/>
      <c r="M556" s="139"/>
      <c r="N556" s="139"/>
      <c r="O556" s="139"/>
      <c r="P556" s="190"/>
      <c r="Q556" s="199"/>
    </row>
    <row r="557" spans="1:17" x14ac:dyDescent="0.25">
      <c r="A557" s="136" t="s">
        <v>91</v>
      </c>
      <c r="B557" s="136">
        <v>2021</v>
      </c>
      <c r="C557" s="27" t="s">
        <v>166</v>
      </c>
      <c r="D557" s="27" t="s">
        <v>159</v>
      </c>
      <c r="E557" s="27" t="s">
        <v>92</v>
      </c>
      <c r="F557" s="34" t="s">
        <v>105</v>
      </c>
      <c r="G557" s="30" t="s">
        <v>146</v>
      </c>
      <c r="H557" s="164">
        <f t="shared" si="119"/>
        <v>0</v>
      </c>
      <c r="I557" s="190"/>
      <c r="J557" s="190"/>
      <c r="K557" s="190"/>
      <c r="L557" s="190"/>
      <c r="M557" s="139"/>
      <c r="N557" s="139"/>
      <c r="O557" s="139"/>
      <c r="P557" s="190"/>
      <c r="Q557" s="199"/>
    </row>
    <row r="558" spans="1:17" x14ac:dyDescent="0.25">
      <c r="A558" s="136" t="s">
        <v>91</v>
      </c>
      <c r="B558" s="136">
        <v>2021</v>
      </c>
      <c r="C558" s="27" t="s">
        <v>166</v>
      </c>
      <c r="D558" s="27" t="s">
        <v>160</v>
      </c>
      <c r="E558" s="27" t="s">
        <v>92</v>
      </c>
      <c r="F558" s="34" t="s">
        <v>105</v>
      </c>
      <c r="G558" s="30" t="s">
        <v>146</v>
      </c>
      <c r="H558" s="164">
        <f t="shared" si="119"/>
        <v>0</v>
      </c>
      <c r="I558" s="190"/>
      <c r="J558" s="190"/>
      <c r="K558" s="190"/>
      <c r="L558" s="190"/>
      <c r="M558" s="139"/>
      <c r="N558" s="139"/>
      <c r="O558" s="139"/>
      <c r="P558" s="190"/>
      <c r="Q558" s="199"/>
    </row>
    <row r="559" spans="1:17" x14ac:dyDescent="0.25">
      <c r="A559" s="136" t="s">
        <v>91</v>
      </c>
      <c r="B559" s="136">
        <v>2021</v>
      </c>
      <c r="C559" s="27" t="s">
        <v>166</v>
      </c>
      <c r="D559" s="27" t="s">
        <v>161</v>
      </c>
      <c r="E559" s="27" t="s">
        <v>92</v>
      </c>
      <c r="F559" s="34" t="s">
        <v>105</v>
      </c>
      <c r="G559" s="30" t="s">
        <v>146</v>
      </c>
      <c r="H559" s="164">
        <f t="shared" si="119"/>
        <v>0</v>
      </c>
      <c r="I559" s="190"/>
      <c r="J559" s="190"/>
      <c r="K559" s="190"/>
      <c r="L559" s="190"/>
      <c r="M559" s="139"/>
      <c r="N559" s="139"/>
      <c r="O559" s="139"/>
      <c r="P559" s="190"/>
      <c r="Q559" s="199"/>
    </row>
    <row r="560" spans="1:17" x14ac:dyDescent="0.25">
      <c r="A560" s="136" t="s">
        <v>91</v>
      </c>
      <c r="B560" s="136">
        <v>2021</v>
      </c>
      <c r="C560" s="27" t="s">
        <v>166</v>
      </c>
      <c r="D560" s="27" t="s">
        <v>162</v>
      </c>
      <c r="E560" s="27" t="s">
        <v>92</v>
      </c>
      <c r="F560" s="34" t="s">
        <v>105</v>
      </c>
      <c r="G560" s="30" t="s">
        <v>146</v>
      </c>
      <c r="H560" s="164">
        <f t="shared" si="119"/>
        <v>0</v>
      </c>
      <c r="I560" s="190"/>
      <c r="J560" s="190"/>
      <c r="K560" s="190"/>
      <c r="L560" s="190"/>
      <c r="M560" s="139"/>
      <c r="N560" s="139"/>
      <c r="O560" s="139"/>
      <c r="P560" s="190"/>
      <c r="Q560" s="199"/>
    </row>
    <row r="561" spans="1:17" x14ac:dyDescent="0.25">
      <c r="A561" s="136" t="s">
        <v>91</v>
      </c>
      <c r="B561" s="136">
        <v>2021</v>
      </c>
      <c r="C561" s="27" t="s">
        <v>166</v>
      </c>
      <c r="D561" s="27" t="s">
        <v>163</v>
      </c>
      <c r="E561" s="27" t="s">
        <v>92</v>
      </c>
      <c r="F561" s="34" t="s">
        <v>105</v>
      </c>
      <c r="G561" s="30" t="s">
        <v>146</v>
      </c>
      <c r="H561" s="164">
        <f t="shared" si="119"/>
        <v>0</v>
      </c>
      <c r="I561" s="190"/>
      <c r="J561" s="190"/>
      <c r="K561" s="190"/>
      <c r="L561" s="190"/>
      <c r="M561" s="139"/>
      <c r="N561" s="139"/>
      <c r="O561" s="139"/>
      <c r="P561" s="190"/>
      <c r="Q561" s="199"/>
    </row>
    <row r="562" spans="1:17" x14ac:dyDescent="0.25">
      <c r="A562" s="136" t="s">
        <v>91</v>
      </c>
      <c r="B562" s="136">
        <v>2021</v>
      </c>
      <c r="C562" s="27" t="s">
        <v>166</v>
      </c>
      <c r="D562" s="27" t="s">
        <v>164</v>
      </c>
      <c r="E562" s="27" t="s">
        <v>92</v>
      </c>
      <c r="F562" s="34" t="s">
        <v>105</v>
      </c>
      <c r="G562" s="30" t="s">
        <v>146</v>
      </c>
      <c r="H562" s="164">
        <f t="shared" si="119"/>
        <v>0</v>
      </c>
      <c r="I562" s="190"/>
      <c r="J562" s="190"/>
      <c r="K562" s="190"/>
      <c r="L562" s="190"/>
      <c r="M562" s="139"/>
      <c r="N562" s="139"/>
      <c r="O562" s="139"/>
      <c r="P562" s="190"/>
      <c r="Q562" s="199"/>
    </row>
    <row r="563" spans="1:17" x14ac:dyDescent="0.25">
      <c r="A563" s="200" t="s">
        <v>91</v>
      </c>
      <c r="B563" s="200">
        <v>2021</v>
      </c>
      <c r="C563" s="84" t="s">
        <v>166</v>
      </c>
      <c r="D563" s="84" t="s">
        <v>165</v>
      </c>
      <c r="E563" s="27" t="s">
        <v>92</v>
      </c>
      <c r="F563" s="34" t="s">
        <v>105</v>
      </c>
      <c r="G563" s="30" t="s">
        <v>146</v>
      </c>
      <c r="H563" s="164">
        <f t="shared" si="119"/>
        <v>0</v>
      </c>
      <c r="I563" s="194"/>
      <c r="J563" s="194"/>
      <c r="K563" s="194"/>
      <c r="L563" s="194"/>
      <c r="M563" s="201"/>
      <c r="N563" s="201"/>
      <c r="O563" s="201"/>
      <c r="P563" s="194"/>
      <c r="Q563" s="202"/>
    </row>
    <row r="564" spans="1:17" x14ac:dyDescent="0.25">
      <c r="A564" s="136" t="s">
        <v>91</v>
      </c>
      <c r="B564" s="136">
        <v>2022</v>
      </c>
      <c r="C564" s="66" t="s">
        <v>151</v>
      </c>
      <c r="D564" s="66" t="s">
        <v>152</v>
      </c>
      <c r="E564" s="66" t="s">
        <v>92</v>
      </c>
      <c r="F564" s="106" t="s">
        <v>105</v>
      </c>
      <c r="G564" s="99" t="s">
        <v>146</v>
      </c>
      <c r="H564" s="161">
        <f t="shared" ref="H564:H627" si="120">SUM(I564:Q564)</f>
        <v>0</v>
      </c>
      <c r="I564" s="187"/>
      <c r="J564" s="187"/>
      <c r="K564" s="187"/>
      <c r="L564" s="187"/>
      <c r="M564" s="197"/>
      <c r="N564" s="197"/>
      <c r="O564" s="197"/>
      <c r="P564" s="187"/>
      <c r="Q564" s="198"/>
    </row>
    <row r="565" spans="1:17" x14ac:dyDescent="0.25">
      <c r="A565" s="136" t="s">
        <v>91</v>
      </c>
      <c r="B565" s="136">
        <v>2022</v>
      </c>
      <c r="C565" s="27" t="s">
        <v>151</v>
      </c>
      <c r="D565" s="27" t="s">
        <v>153</v>
      </c>
      <c r="E565" s="27" t="s">
        <v>92</v>
      </c>
      <c r="F565" s="34" t="s">
        <v>105</v>
      </c>
      <c r="G565" s="30" t="s">
        <v>146</v>
      </c>
      <c r="H565" s="164">
        <f t="shared" si="120"/>
        <v>0</v>
      </c>
      <c r="I565" s="190"/>
      <c r="J565" s="190"/>
      <c r="K565" s="190"/>
      <c r="L565" s="190"/>
      <c r="M565" s="139"/>
      <c r="N565" s="139"/>
      <c r="O565" s="139"/>
      <c r="P565" s="190"/>
      <c r="Q565" s="199"/>
    </row>
    <row r="566" spans="1:17" x14ac:dyDescent="0.25">
      <c r="A566" s="136" t="s">
        <v>91</v>
      </c>
      <c r="B566" s="136">
        <v>2022</v>
      </c>
      <c r="C566" s="27" t="s">
        <v>151</v>
      </c>
      <c r="D566" s="27" t="s">
        <v>154</v>
      </c>
      <c r="E566" s="27" t="s">
        <v>92</v>
      </c>
      <c r="F566" s="34" t="s">
        <v>105</v>
      </c>
      <c r="G566" s="30" t="s">
        <v>146</v>
      </c>
      <c r="H566" s="164">
        <f t="shared" si="120"/>
        <v>0</v>
      </c>
      <c r="I566" s="190"/>
      <c r="J566" s="190"/>
      <c r="K566" s="190"/>
      <c r="L566" s="190"/>
      <c r="M566" s="139"/>
      <c r="N566" s="139"/>
      <c r="O566" s="139"/>
      <c r="P566" s="190"/>
      <c r="Q566" s="199"/>
    </row>
    <row r="567" spans="1:17" x14ac:dyDescent="0.25">
      <c r="A567" s="136" t="s">
        <v>91</v>
      </c>
      <c r="B567" s="136">
        <v>2022</v>
      </c>
      <c r="C567" s="27" t="s">
        <v>151</v>
      </c>
      <c r="D567" s="27" t="s">
        <v>155</v>
      </c>
      <c r="E567" s="27" t="s">
        <v>92</v>
      </c>
      <c r="F567" s="34" t="s">
        <v>105</v>
      </c>
      <c r="G567" s="30" t="s">
        <v>146</v>
      </c>
      <c r="H567" s="164">
        <f t="shared" si="120"/>
        <v>0</v>
      </c>
      <c r="I567" s="190"/>
      <c r="J567" s="190"/>
      <c r="K567" s="190"/>
      <c r="L567" s="190"/>
      <c r="M567" s="139"/>
      <c r="N567" s="139"/>
      <c r="O567" s="139"/>
      <c r="P567" s="190"/>
      <c r="Q567" s="199"/>
    </row>
    <row r="568" spans="1:17" x14ac:dyDescent="0.25">
      <c r="A568" s="136" t="s">
        <v>91</v>
      </c>
      <c r="B568" s="136">
        <v>2022</v>
      </c>
      <c r="C568" s="27" t="s">
        <v>151</v>
      </c>
      <c r="D568" s="27" t="s">
        <v>156</v>
      </c>
      <c r="E568" s="27" t="s">
        <v>92</v>
      </c>
      <c r="F568" s="34" t="s">
        <v>105</v>
      </c>
      <c r="G568" s="30" t="s">
        <v>146</v>
      </c>
      <c r="H568" s="164">
        <f t="shared" si="120"/>
        <v>0</v>
      </c>
      <c r="I568" s="190"/>
      <c r="J568" s="190"/>
      <c r="K568" s="190"/>
      <c r="L568" s="190"/>
      <c r="M568" s="139"/>
      <c r="N568" s="139"/>
      <c r="O568" s="139"/>
      <c r="P568" s="190"/>
      <c r="Q568" s="199"/>
    </row>
    <row r="569" spans="1:17" x14ac:dyDescent="0.25">
      <c r="A569" s="136" t="s">
        <v>91</v>
      </c>
      <c r="B569" s="136">
        <v>2022</v>
      </c>
      <c r="C569" s="27" t="s">
        <v>151</v>
      </c>
      <c r="D569" s="27" t="s">
        <v>157</v>
      </c>
      <c r="E569" s="27" t="s">
        <v>92</v>
      </c>
      <c r="F569" s="34" t="s">
        <v>105</v>
      </c>
      <c r="G569" s="30" t="s">
        <v>146</v>
      </c>
      <c r="H569" s="164">
        <f t="shared" si="120"/>
        <v>0</v>
      </c>
      <c r="I569" s="190"/>
      <c r="J569" s="190"/>
      <c r="K569" s="190"/>
      <c r="L569" s="190"/>
      <c r="M569" s="139"/>
      <c r="N569" s="139"/>
      <c r="O569" s="139"/>
      <c r="P569" s="190"/>
      <c r="Q569" s="199"/>
    </row>
    <row r="570" spans="1:17" x14ac:dyDescent="0.25">
      <c r="A570" s="136" t="s">
        <v>91</v>
      </c>
      <c r="B570" s="136">
        <v>2022</v>
      </c>
      <c r="C570" s="27" t="s">
        <v>151</v>
      </c>
      <c r="D570" s="27" t="s">
        <v>158</v>
      </c>
      <c r="E570" s="27" t="s">
        <v>92</v>
      </c>
      <c r="F570" s="34" t="s">
        <v>105</v>
      </c>
      <c r="G570" s="30" t="s">
        <v>146</v>
      </c>
      <c r="H570" s="164">
        <f t="shared" si="120"/>
        <v>0</v>
      </c>
      <c r="I570" s="190"/>
      <c r="J570" s="190"/>
      <c r="K570" s="190"/>
      <c r="L570" s="190"/>
      <c r="M570" s="139"/>
      <c r="N570" s="139"/>
      <c r="O570" s="139"/>
      <c r="P570" s="190"/>
      <c r="Q570" s="199"/>
    </row>
    <row r="571" spans="1:17" x14ac:dyDescent="0.25">
      <c r="A571" s="136" t="s">
        <v>91</v>
      </c>
      <c r="B571" s="136">
        <v>2022</v>
      </c>
      <c r="C571" s="27" t="s">
        <v>151</v>
      </c>
      <c r="D571" s="27" t="s">
        <v>159</v>
      </c>
      <c r="E571" s="27" t="s">
        <v>92</v>
      </c>
      <c r="F571" s="34" t="s">
        <v>105</v>
      </c>
      <c r="G571" s="30" t="s">
        <v>146</v>
      </c>
      <c r="H571" s="164">
        <f t="shared" si="120"/>
        <v>0</v>
      </c>
      <c r="I571" s="190"/>
      <c r="J571" s="190"/>
      <c r="K571" s="190"/>
      <c r="L571" s="190"/>
      <c r="M571" s="139"/>
      <c r="N571" s="139"/>
      <c r="O571" s="139"/>
      <c r="P571" s="190"/>
      <c r="Q571" s="199"/>
    </row>
    <row r="572" spans="1:17" x14ac:dyDescent="0.25">
      <c r="A572" s="136" t="s">
        <v>91</v>
      </c>
      <c r="B572" s="136">
        <v>2022</v>
      </c>
      <c r="C572" s="27" t="s">
        <v>151</v>
      </c>
      <c r="D572" s="27" t="s">
        <v>160</v>
      </c>
      <c r="E572" s="27" t="s">
        <v>92</v>
      </c>
      <c r="F572" s="34" t="s">
        <v>105</v>
      </c>
      <c r="G572" s="30" t="s">
        <v>146</v>
      </c>
      <c r="H572" s="164">
        <f t="shared" si="120"/>
        <v>0</v>
      </c>
      <c r="I572" s="190"/>
      <c r="J572" s="190"/>
      <c r="K572" s="190"/>
      <c r="L572" s="190"/>
      <c r="M572" s="139"/>
      <c r="N572" s="139"/>
      <c r="O572" s="139"/>
      <c r="P572" s="190"/>
      <c r="Q572" s="199"/>
    </row>
    <row r="573" spans="1:17" x14ac:dyDescent="0.25">
      <c r="A573" s="136" t="s">
        <v>91</v>
      </c>
      <c r="B573" s="136">
        <v>2022</v>
      </c>
      <c r="C573" s="27" t="s">
        <v>151</v>
      </c>
      <c r="D573" s="27" t="s">
        <v>161</v>
      </c>
      <c r="E573" s="27" t="s">
        <v>92</v>
      </c>
      <c r="F573" s="34" t="s">
        <v>105</v>
      </c>
      <c r="G573" s="30" t="s">
        <v>146</v>
      </c>
      <c r="H573" s="164">
        <f t="shared" si="120"/>
        <v>0</v>
      </c>
      <c r="I573" s="190"/>
      <c r="J573" s="190"/>
      <c r="K573" s="190"/>
      <c r="L573" s="190"/>
      <c r="M573" s="139"/>
      <c r="N573" s="139"/>
      <c r="O573" s="139"/>
      <c r="P573" s="190"/>
      <c r="Q573" s="199"/>
    </row>
    <row r="574" spans="1:17" x14ac:dyDescent="0.25">
      <c r="A574" s="136" t="s">
        <v>91</v>
      </c>
      <c r="B574" s="136">
        <v>2022</v>
      </c>
      <c r="C574" s="27" t="s">
        <v>151</v>
      </c>
      <c r="D574" s="27" t="s">
        <v>162</v>
      </c>
      <c r="E574" s="27" t="s">
        <v>92</v>
      </c>
      <c r="F574" s="34" t="s">
        <v>105</v>
      </c>
      <c r="G574" s="30" t="s">
        <v>146</v>
      </c>
      <c r="H574" s="164">
        <f t="shared" si="120"/>
        <v>0</v>
      </c>
      <c r="I574" s="190"/>
      <c r="J574" s="190"/>
      <c r="K574" s="190"/>
      <c r="L574" s="190"/>
      <c r="M574" s="139"/>
      <c r="N574" s="139"/>
      <c r="O574" s="139"/>
      <c r="P574" s="190"/>
      <c r="Q574" s="199"/>
    </row>
    <row r="575" spans="1:17" x14ac:dyDescent="0.25">
      <c r="A575" s="136" t="s">
        <v>91</v>
      </c>
      <c r="B575" s="136">
        <v>2022</v>
      </c>
      <c r="C575" s="27" t="s">
        <v>151</v>
      </c>
      <c r="D575" s="27" t="s">
        <v>163</v>
      </c>
      <c r="E575" s="27" t="s">
        <v>92</v>
      </c>
      <c r="F575" s="34" t="s">
        <v>105</v>
      </c>
      <c r="G575" s="30" t="s">
        <v>146</v>
      </c>
      <c r="H575" s="164">
        <f t="shared" si="120"/>
        <v>0</v>
      </c>
      <c r="I575" s="190"/>
      <c r="J575" s="190"/>
      <c r="K575" s="190"/>
      <c r="L575" s="190"/>
      <c r="M575" s="139"/>
      <c r="N575" s="139"/>
      <c r="O575" s="139"/>
      <c r="P575" s="190"/>
      <c r="Q575" s="199"/>
    </row>
    <row r="576" spans="1:17" x14ac:dyDescent="0.25">
      <c r="A576" s="136" t="s">
        <v>91</v>
      </c>
      <c r="B576" s="136">
        <v>2022</v>
      </c>
      <c r="C576" s="27" t="s">
        <v>151</v>
      </c>
      <c r="D576" s="27" t="s">
        <v>164</v>
      </c>
      <c r="E576" s="27" t="s">
        <v>92</v>
      </c>
      <c r="F576" s="34" t="s">
        <v>105</v>
      </c>
      <c r="G576" s="30" t="s">
        <v>146</v>
      </c>
      <c r="H576" s="164">
        <f t="shared" si="120"/>
        <v>0</v>
      </c>
      <c r="I576" s="190"/>
      <c r="J576" s="190"/>
      <c r="K576" s="190"/>
      <c r="L576" s="190"/>
      <c r="M576" s="139"/>
      <c r="N576" s="139"/>
      <c r="O576" s="139"/>
      <c r="P576" s="190"/>
      <c r="Q576" s="199"/>
    </row>
    <row r="577" spans="1:17" x14ac:dyDescent="0.25">
      <c r="A577" s="136" t="s">
        <v>91</v>
      </c>
      <c r="B577" s="136">
        <v>2022</v>
      </c>
      <c r="C577" s="27" t="s">
        <v>151</v>
      </c>
      <c r="D577" s="27" t="s">
        <v>165</v>
      </c>
      <c r="E577" s="27" t="s">
        <v>92</v>
      </c>
      <c r="F577" s="34" t="s">
        <v>105</v>
      </c>
      <c r="G577" s="30" t="s">
        <v>146</v>
      </c>
      <c r="H577" s="164">
        <f t="shared" si="120"/>
        <v>0</v>
      </c>
      <c r="I577" s="190"/>
      <c r="J577" s="190"/>
      <c r="K577" s="190"/>
      <c r="L577" s="190"/>
      <c r="M577" s="139"/>
      <c r="N577" s="139"/>
      <c r="O577" s="139"/>
      <c r="P577" s="190"/>
      <c r="Q577" s="199"/>
    </row>
    <row r="578" spans="1:17" x14ac:dyDescent="0.25">
      <c r="A578" s="136" t="s">
        <v>91</v>
      </c>
      <c r="B578" s="136">
        <v>2022</v>
      </c>
      <c r="C578" s="27" t="s">
        <v>166</v>
      </c>
      <c r="D578" s="27" t="s">
        <v>152</v>
      </c>
      <c r="E578" s="27" t="s">
        <v>92</v>
      </c>
      <c r="F578" s="34" t="s">
        <v>105</v>
      </c>
      <c r="G578" s="30" t="s">
        <v>146</v>
      </c>
      <c r="H578" s="164">
        <f t="shared" si="120"/>
        <v>0</v>
      </c>
      <c r="I578" s="190"/>
      <c r="J578" s="190"/>
      <c r="K578" s="190"/>
      <c r="L578" s="190"/>
      <c r="M578" s="139"/>
      <c r="N578" s="139"/>
      <c r="O578" s="139"/>
      <c r="P578" s="190"/>
      <c r="Q578" s="199"/>
    </row>
    <row r="579" spans="1:17" x14ac:dyDescent="0.25">
      <c r="A579" s="136" t="s">
        <v>91</v>
      </c>
      <c r="B579" s="136">
        <v>2022</v>
      </c>
      <c r="C579" s="27" t="s">
        <v>166</v>
      </c>
      <c r="D579" s="27" t="s">
        <v>153</v>
      </c>
      <c r="E579" s="27" t="s">
        <v>92</v>
      </c>
      <c r="F579" s="34" t="s">
        <v>105</v>
      </c>
      <c r="G579" s="30" t="s">
        <v>146</v>
      </c>
      <c r="H579" s="164">
        <f t="shared" si="120"/>
        <v>0</v>
      </c>
      <c r="I579" s="190"/>
      <c r="J579" s="190"/>
      <c r="K579" s="190"/>
      <c r="L579" s="190"/>
      <c r="M579" s="139"/>
      <c r="N579" s="139"/>
      <c r="O579" s="139"/>
      <c r="P579" s="190"/>
      <c r="Q579" s="199"/>
    </row>
    <row r="580" spans="1:17" x14ac:dyDescent="0.25">
      <c r="A580" s="136" t="s">
        <v>91</v>
      </c>
      <c r="B580" s="136">
        <v>2022</v>
      </c>
      <c r="C580" s="27" t="s">
        <v>166</v>
      </c>
      <c r="D580" s="27" t="s">
        <v>154</v>
      </c>
      <c r="E580" s="27" t="s">
        <v>92</v>
      </c>
      <c r="F580" s="34" t="s">
        <v>105</v>
      </c>
      <c r="G580" s="30" t="s">
        <v>146</v>
      </c>
      <c r="H580" s="164">
        <f t="shared" si="120"/>
        <v>0</v>
      </c>
      <c r="I580" s="190"/>
      <c r="J580" s="190"/>
      <c r="K580" s="190"/>
      <c r="L580" s="190"/>
      <c r="M580" s="139"/>
      <c r="N580" s="139"/>
      <c r="O580" s="139"/>
      <c r="P580" s="190"/>
      <c r="Q580" s="199"/>
    </row>
    <row r="581" spans="1:17" x14ac:dyDescent="0.25">
      <c r="A581" s="136" t="s">
        <v>91</v>
      </c>
      <c r="B581" s="136">
        <v>2022</v>
      </c>
      <c r="C581" s="27" t="s">
        <v>166</v>
      </c>
      <c r="D581" s="27" t="s">
        <v>155</v>
      </c>
      <c r="E581" s="27" t="s">
        <v>92</v>
      </c>
      <c r="F581" s="34" t="s">
        <v>105</v>
      </c>
      <c r="G581" s="30" t="s">
        <v>146</v>
      </c>
      <c r="H581" s="164">
        <f t="shared" si="120"/>
        <v>0</v>
      </c>
      <c r="I581" s="190"/>
      <c r="J581" s="190"/>
      <c r="K581" s="190"/>
      <c r="L581" s="190"/>
      <c r="M581" s="139"/>
      <c r="N581" s="139"/>
      <c r="O581" s="139"/>
      <c r="P581" s="190"/>
      <c r="Q581" s="199"/>
    </row>
    <row r="582" spans="1:17" x14ac:dyDescent="0.25">
      <c r="A582" s="136" t="s">
        <v>91</v>
      </c>
      <c r="B582" s="136">
        <v>2022</v>
      </c>
      <c r="C582" s="27" t="s">
        <v>166</v>
      </c>
      <c r="D582" s="27" t="s">
        <v>156</v>
      </c>
      <c r="E582" s="27" t="s">
        <v>92</v>
      </c>
      <c r="F582" s="34" t="s">
        <v>105</v>
      </c>
      <c r="G582" s="30" t="s">
        <v>146</v>
      </c>
      <c r="H582" s="164">
        <f t="shared" si="120"/>
        <v>0</v>
      </c>
      <c r="I582" s="190"/>
      <c r="J582" s="190"/>
      <c r="K582" s="190"/>
      <c r="L582" s="190"/>
      <c r="M582" s="139"/>
      <c r="N582" s="139"/>
      <c r="O582" s="139"/>
      <c r="P582" s="190"/>
      <c r="Q582" s="199"/>
    </row>
    <row r="583" spans="1:17" x14ac:dyDescent="0.25">
      <c r="A583" s="136" t="s">
        <v>91</v>
      </c>
      <c r="B583" s="136">
        <v>2022</v>
      </c>
      <c r="C583" s="27" t="s">
        <v>166</v>
      </c>
      <c r="D583" s="27" t="s">
        <v>157</v>
      </c>
      <c r="E583" s="27" t="s">
        <v>92</v>
      </c>
      <c r="F583" s="34" t="s">
        <v>105</v>
      </c>
      <c r="G583" s="30" t="s">
        <v>146</v>
      </c>
      <c r="H583" s="164">
        <f t="shared" si="120"/>
        <v>0</v>
      </c>
      <c r="I583" s="190"/>
      <c r="J583" s="190"/>
      <c r="K583" s="190"/>
      <c r="L583" s="190"/>
      <c r="M583" s="139"/>
      <c r="N583" s="139"/>
      <c r="O583" s="139"/>
      <c r="P583" s="190"/>
      <c r="Q583" s="199"/>
    </row>
    <row r="584" spans="1:17" x14ac:dyDescent="0.25">
      <c r="A584" s="136" t="s">
        <v>91</v>
      </c>
      <c r="B584" s="136">
        <v>2022</v>
      </c>
      <c r="C584" s="27" t="s">
        <v>166</v>
      </c>
      <c r="D584" s="27" t="s">
        <v>158</v>
      </c>
      <c r="E584" s="27" t="s">
        <v>92</v>
      </c>
      <c r="F584" s="34" t="s">
        <v>105</v>
      </c>
      <c r="G584" s="30" t="s">
        <v>146</v>
      </c>
      <c r="H584" s="164">
        <f t="shared" si="120"/>
        <v>0</v>
      </c>
      <c r="I584" s="190"/>
      <c r="J584" s="190"/>
      <c r="K584" s="190"/>
      <c r="L584" s="190"/>
      <c r="M584" s="139"/>
      <c r="N584" s="139"/>
      <c r="O584" s="139"/>
      <c r="P584" s="190"/>
      <c r="Q584" s="199"/>
    </row>
    <row r="585" spans="1:17" x14ac:dyDescent="0.25">
      <c r="A585" s="136" t="s">
        <v>91</v>
      </c>
      <c r="B585" s="136">
        <v>2022</v>
      </c>
      <c r="C585" s="27" t="s">
        <v>166</v>
      </c>
      <c r="D585" s="27" t="s">
        <v>159</v>
      </c>
      <c r="E585" s="27" t="s">
        <v>92</v>
      </c>
      <c r="F585" s="34" t="s">
        <v>105</v>
      </c>
      <c r="G585" s="30" t="s">
        <v>146</v>
      </c>
      <c r="H585" s="164">
        <f t="shared" si="120"/>
        <v>0</v>
      </c>
      <c r="I585" s="190"/>
      <c r="J585" s="190"/>
      <c r="K585" s="190"/>
      <c r="L585" s="190"/>
      <c r="M585" s="139"/>
      <c r="N585" s="139"/>
      <c r="O585" s="139"/>
      <c r="P585" s="190"/>
      <c r="Q585" s="199"/>
    </row>
    <row r="586" spans="1:17" x14ac:dyDescent="0.25">
      <c r="A586" s="136" t="s">
        <v>91</v>
      </c>
      <c r="B586" s="136">
        <v>2022</v>
      </c>
      <c r="C586" s="27" t="s">
        <v>166</v>
      </c>
      <c r="D586" s="27" t="s">
        <v>160</v>
      </c>
      <c r="E586" s="27" t="s">
        <v>92</v>
      </c>
      <c r="F586" s="34" t="s">
        <v>105</v>
      </c>
      <c r="G586" s="30" t="s">
        <v>146</v>
      </c>
      <c r="H586" s="164">
        <f t="shared" si="120"/>
        <v>0</v>
      </c>
      <c r="I586" s="190"/>
      <c r="J586" s="190"/>
      <c r="K586" s="190"/>
      <c r="L586" s="190"/>
      <c r="M586" s="139"/>
      <c r="N586" s="139"/>
      <c r="O586" s="139"/>
      <c r="P586" s="190"/>
      <c r="Q586" s="199"/>
    </row>
    <row r="587" spans="1:17" x14ac:dyDescent="0.25">
      <c r="A587" s="136" t="s">
        <v>91</v>
      </c>
      <c r="B587" s="136">
        <v>2022</v>
      </c>
      <c r="C587" s="27" t="s">
        <v>166</v>
      </c>
      <c r="D587" s="27" t="s">
        <v>161</v>
      </c>
      <c r="E587" s="27" t="s">
        <v>92</v>
      </c>
      <c r="F587" s="34" t="s">
        <v>105</v>
      </c>
      <c r="G587" s="30" t="s">
        <v>146</v>
      </c>
      <c r="H587" s="164">
        <f t="shared" si="120"/>
        <v>0</v>
      </c>
      <c r="I587" s="190"/>
      <c r="J587" s="190"/>
      <c r="K587" s="190"/>
      <c r="L587" s="190"/>
      <c r="M587" s="139"/>
      <c r="N587" s="139"/>
      <c r="O587" s="139"/>
      <c r="P587" s="190"/>
      <c r="Q587" s="199"/>
    </row>
    <row r="588" spans="1:17" x14ac:dyDescent="0.25">
      <c r="A588" s="136" t="s">
        <v>91</v>
      </c>
      <c r="B588" s="136">
        <v>2022</v>
      </c>
      <c r="C588" s="27" t="s">
        <v>166</v>
      </c>
      <c r="D588" s="27" t="s">
        <v>162</v>
      </c>
      <c r="E588" s="27" t="s">
        <v>92</v>
      </c>
      <c r="F588" s="34" t="s">
        <v>105</v>
      </c>
      <c r="G588" s="30" t="s">
        <v>146</v>
      </c>
      <c r="H588" s="164">
        <f t="shared" si="120"/>
        <v>0</v>
      </c>
      <c r="I588" s="190"/>
      <c r="J588" s="190"/>
      <c r="K588" s="190"/>
      <c r="L588" s="190"/>
      <c r="M588" s="139"/>
      <c r="N588" s="139"/>
      <c r="O588" s="139"/>
      <c r="P588" s="190"/>
      <c r="Q588" s="199"/>
    </row>
    <row r="589" spans="1:17" x14ac:dyDescent="0.25">
      <c r="A589" s="136" t="s">
        <v>91</v>
      </c>
      <c r="B589" s="136">
        <v>2022</v>
      </c>
      <c r="C589" s="27" t="s">
        <v>166</v>
      </c>
      <c r="D589" s="27" t="s">
        <v>163</v>
      </c>
      <c r="E589" s="27" t="s">
        <v>92</v>
      </c>
      <c r="F589" s="34" t="s">
        <v>105</v>
      </c>
      <c r="G589" s="30" t="s">
        <v>146</v>
      </c>
      <c r="H589" s="164">
        <f t="shared" si="120"/>
        <v>0</v>
      </c>
      <c r="I589" s="190"/>
      <c r="J589" s="190"/>
      <c r="K589" s="190"/>
      <c r="L589" s="190"/>
      <c r="M589" s="139"/>
      <c r="N589" s="139"/>
      <c r="O589" s="139"/>
      <c r="P589" s="190"/>
      <c r="Q589" s="199"/>
    </row>
    <row r="590" spans="1:17" x14ac:dyDescent="0.25">
      <c r="A590" s="136" t="s">
        <v>91</v>
      </c>
      <c r="B590" s="136">
        <v>2022</v>
      </c>
      <c r="C590" s="27" t="s">
        <v>166</v>
      </c>
      <c r="D590" s="27" t="s">
        <v>164</v>
      </c>
      <c r="E590" s="27" t="s">
        <v>92</v>
      </c>
      <c r="F590" s="34" t="s">
        <v>105</v>
      </c>
      <c r="G590" s="30" t="s">
        <v>146</v>
      </c>
      <c r="H590" s="164">
        <f t="shared" si="120"/>
        <v>0</v>
      </c>
      <c r="I590" s="190"/>
      <c r="J590" s="190"/>
      <c r="K590" s="190"/>
      <c r="L590" s="190"/>
      <c r="M590" s="139"/>
      <c r="N590" s="139"/>
      <c r="O590" s="139"/>
      <c r="P590" s="190"/>
      <c r="Q590" s="199"/>
    </row>
    <row r="591" spans="1:17" x14ac:dyDescent="0.25">
      <c r="A591" s="200" t="s">
        <v>91</v>
      </c>
      <c r="B591" s="200">
        <v>2022</v>
      </c>
      <c r="C591" s="84" t="s">
        <v>166</v>
      </c>
      <c r="D591" s="84" t="s">
        <v>165</v>
      </c>
      <c r="E591" s="27" t="s">
        <v>92</v>
      </c>
      <c r="F591" s="34" t="s">
        <v>105</v>
      </c>
      <c r="G591" s="30" t="s">
        <v>146</v>
      </c>
      <c r="H591" s="164">
        <f t="shared" si="120"/>
        <v>0</v>
      </c>
      <c r="I591" s="194"/>
      <c r="J591" s="194"/>
      <c r="K591" s="194"/>
      <c r="L591" s="194"/>
      <c r="M591" s="201"/>
      <c r="N591" s="201"/>
      <c r="O591" s="201"/>
      <c r="P591" s="194"/>
      <c r="Q591" s="202"/>
    </row>
    <row r="592" spans="1:17" x14ac:dyDescent="0.25">
      <c r="A592" s="136" t="s">
        <v>91</v>
      </c>
      <c r="B592" s="136">
        <v>2023</v>
      </c>
      <c r="C592" s="66" t="s">
        <v>151</v>
      </c>
      <c r="D592" s="66" t="s">
        <v>152</v>
      </c>
      <c r="E592" s="66" t="s">
        <v>92</v>
      </c>
      <c r="F592" s="106" t="s">
        <v>105</v>
      </c>
      <c r="G592" s="99" t="s">
        <v>146</v>
      </c>
      <c r="H592" s="161">
        <f t="shared" si="120"/>
        <v>0</v>
      </c>
      <c r="I592" s="187"/>
      <c r="J592" s="187"/>
      <c r="K592" s="187"/>
      <c r="L592" s="187"/>
      <c r="M592" s="197"/>
      <c r="N592" s="197"/>
      <c r="O592" s="197"/>
      <c r="P592" s="187"/>
      <c r="Q592" s="198"/>
    </row>
    <row r="593" spans="1:17" x14ac:dyDescent="0.25">
      <c r="A593" s="136" t="s">
        <v>91</v>
      </c>
      <c r="B593" s="136">
        <v>2023</v>
      </c>
      <c r="C593" s="27" t="s">
        <v>151</v>
      </c>
      <c r="D593" s="27" t="s">
        <v>153</v>
      </c>
      <c r="E593" s="27" t="s">
        <v>92</v>
      </c>
      <c r="F593" s="34" t="s">
        <v>105</v>
      </c>
      <c r="G593" s="30" t="s">
        <v>146</v>
      </c>
      <c r="H593" s="164">
        <f t="shared" si="120"/>
        <v>0</v>
      </c>
      <c r="I593" s="190"/>
      <c r="J593" s="190"/>
      <c r="K593" s="190"/>
      <c r="L593" s="190"/>
      <c r="M593" s="139"/>
      <c r="N593" s="139"/>
      <c r="O593" s="139"/>
      <c r="P593" s="190"/>
      <c r="Q593" s="199"/>
    </row>
    <row r="594" spans="1:17" x14ac:dyDescent="0.25">
      <c r="A594" s="136" t="s">
        <v>91</v>
      </c>
      <c r="B594" s="136">
        <v>2023</v>
      </c>
      <c r="C594" s="27" t="s">
        <v>151</v>
      </c>
      <c r="D594" s="27" t="s">
        <v>154</v>
      </c>
      <c r="E594" s="27" t="s">
        <v>92</v>
      </c>
      <c r="F594" s="34" t="s">
        <v>105</v>
      </c>
      <c r="G594" s="30" t="s">
        <v>146</v>
      </c>
      <c r="H594" s="164">
        <f t="shared" si="120"/>
        <v>0</v>
      </c>
      <c r="I594" s="190"/>
      <c r="J594" s="190"/>
      <c r="K594" s="190"/>
      <c r="L594" s="190"/>
      <c r="M594" s="139"/>
      <c r="N594" s="139"/>
      <c r="O594" s="139"/>
      <c r="P594" s="190"/>
      <c r="Q594" s="199"/>
    </row>
    <row r="595" spans="1:17" x14ac:dyDescent="0.25">
      <c r="A595" s="136" t="s">
        <v>91</v>
      </c>
      <c r="B595" s="136">
        <v>2023</v>
      </c>
      <c r="C595" s="27" t="s">
        <v>151</v>
      </c>
      <c r="D595" s="27" t="s">
        <v>155</v>
      </c>
      <c r="E595" s="27" t="s">
        <v>92</v>
      </c>
      <c r="F595" s="34" t="s">
        <v>105</v>
      </c>
      <c r="G595" s="30" t="s">
        <v>146</v>
      </c>
      <c r="H595" s="164">
        <f t="shared" si="120"/>
        <v>0</v>
      </c>
      <c r="I595" s="190"/>
      <c r="J595" s="190"/>
      <c r="K595" s="190"/>
      <c r="L595" s="190"/>
      <c r="M595" s="139"/>
      <c r="N595" s="139"/>
      <c r="O595" s="139"/>
      <c r="P595" s="190"/>
      <c r="Q595" s="199"/>
    </row>
    <row r="596" spans="1:17" x14ac:dyDescent="0.25">
      <c r="A596" s="136" t="s">
        <v>91</v>
      </c>
      <c r="B596" s="136">
        <v>2023</v>
      </c>
      <c r="C596" s="27" t="s">
        <v>151</v>
      </c>
      <c r="D596" s="27" t="s">
        <v>156</v>
      </c>
      <c r="E596" s="27" t="s">
        <v>92</v>
      </c>
      <c r="F596" s="34" t="s">
        <v>105</v>
      </c>
      <c r="G596" s="30" t="s">
        <v>146</v>
      </c>
      <c r="H596" s="164">
        <f t="shared" si="120"/>
        <v>0</v>
      </c>
      <c r="I596" s="190"/>
      <c r="J596" s="190"/>
      <c r="K596" s="190"/>
      <c r="L596" s="190"/>
      <c r="M596" s="139"/>
      <c r="N596" s="139"/>
      <c r="O596" s="139"/>
      <c r="P596" s="190"/>
      <c r="Q596" s="199"/>
    </row>
    <row r="597" spans="1:17" x14ac:dyDescent="0.25">
      <c r="A597" s="136" t="s">
        <v>91</v>
      </c>
      <c r="B597" s="136">
        <v>2023</v>
      </c>
      <c r="C597" s="27" t="s">
        <v>151</v>
      </c>
      <c r="D597" s="27" t="s">
        <v>157</v>
      </c>
      <c r="E597" s="27" t="s">
        <v>92</v>
      </c>
      <c r="F597" s="34" t="s">
        <v>105</v>
      </c>
      <c r="G597" s="30" t="s">
        <v>146</v>
      </c>
      <c r="H597" s="164">
        <f t="shared" si="120"/>
        <v>0</v>
      </c>
      <c r="I597" s="190"/>
      <c r="J597" s="190"/>
      <c r="K597" s="190"/>
      <c r="L597" s="190"/>
      <c r="M597" s="139"/>
      <c r="N597" s="139"/>
      <c r="O597" s="139"/>
      <c r="P597" s="190"/>
      <c r="Q597" s="199"/>
    </row>
    <row r="598" spans="1:17" x14ac:dyDescent="0.25">
      <c r="A598" s="136" t="s">
        <v>91</v>
      </c>
      <c r="B598" s="136">
        <v>2023</v>
      </c>
      <c r="C598" s="27" t="s">
        <v>151</v>
      </c>
      <c r="D598" s="27" t="s">
        <v>158</v>
      </c>
      <c r="E598" s="27" t="s">
        <v>92</v>
      </c>
      <c r="F598" s="34" t="s">
        <v>105</v>
      </c>
      <c r="G598" s="30" t="s">
        <v>146</v>
      </c>
      <c r="H598" s="164">
        <f t="shared" si="120"/>
        <v>0</v>
      </c>
      <c r="I598" s="190"/>
      <c r="J598" s="190"/>
      <c r="K598" s="190"/>
      <c r="L598" s="190"/>
      <c r="M598" s="139"/>
      <c r="N598" s="139"/>
      <c r="O598" s="139"/>
      <c r="P598" s="190"/>
      <c r="Q598" s="199"/>
    </row>
    <row r="599" spans="1:17" x14ac:dyDescent="0.25">
      <c r="A599" s="136" t="s">
        <v>91</v>
      </c>
      <c r="B599" s="136">
        <v>2023</v>
      </c>
      <c r="C599" s="27" t="s">
        <v>151</v>
      </c>
      <c r="D599" s="27" t="s">
        <v>159</v>
      </c>
      <c r="E599" s="27" t="s">
        <v>92</v>
      </c>
      <c r="F599" s="34" t="s">
        <v>105</v>
      </c>
      <c r="G599" s="30" t="s">
        <v>146</v>
      </c>
      <c r="H599" s="164">
        <f t="shared" si="120"/>
        <v>0</v>
      </c>
      <c r="I599" s="190"/>
      <c r="J599" s="190"/>
      <c r="K599" s="190"/>
      <c r="L599" s="190"/>
      <c r="M599" s="139"/>
      <c r="N599" s="139"/>
      <c r="O599" s="139"/>
      <c r="P599" s="190"/>
      <c r="Q599" s="199"/>
    </row>
    <row r="600" spans="1:17" x14ac:dyDescent="0.25">
      <c r="A600" s="136" t="s">
        <v>91</v>
      </c>
      <c r="B600" s="136">
        <v>2023</v>
      </c>
      <c r="C600" s="27" t="s">
        <v>151</v>
      </c>
      <c r="D600" s="27" t="s">
        <v>160</v>
      </c>
      <c r="E600" s="27" t="s">
        <v>92</v>
      </c>
      <c r="F600" s="34" t="s">
        <v>105</v>
      </c>
      <c r="G600" s="30" t="s">
        <v>146</v>
      </c>
      <c r="H600" s="164">
        <f t="shared" si="120"/>
        <v>0</v>
      </c>
      <c r="I600" s="190"/>
      <c r="J600" s="190"/>
      <c r="K600" s="190"/>
      <c r="L600" s="190"/>
      <c r="M600" s="139"/>
      <c r="N600" s="139"/>
      <c r="O600" s="139"/>
      <c r="P600" s="190"/>
      <c r="Q600" s="199"/>
    </row>
    <row r="601" spans="1:17" x14ac:dyDescent="0.25">
      <c r="A601" s="136" t="s">
        <v>91</v>
      </c>
      <c r="B601" s="136">
        <v>2023</v>
      </c>
      <c r="C601" s="27" t="s">
        <v>151</v>
      </c>
      <c r="D601" s="27" t="s">
        <v>161</v>
      </c>
      <c r="E601" s="27" t="s">
        <v>92</v>
      </c>
      <c r="F601" s="34" t="s">
        <v>105</v>
      </c>
      <c r="G601" s="30" t="s">
        <v>146</v>
      </c>
      <c r="H601" s="164">
        <f t="shared" si="120"/>
        <v>0</v>
      </c>
      <c r="I601" s="190"/>
      <c r="J601" s="190"/>
      <c r="K601" s="190"/>
      <c r="L601" s="190"/>
      <c r="M601" s="139"/>
      <c r="N601" s="139"/>
      <c r="O601" s="139"/>
      <c r="P601" s="190"/>
      <c r="Q601" s="199"/>
    </row>
    <row r="602" spans="1:17" x14ac:dyDescent="0.25">
      <c r="A602" s="136" t="s">
        <v>91</v>
      </c>
      <c r="B602" s="136">
        <v>2023</v>
      </c>
      <c r="C602" s="27" t="s">
        <v>151</v>
      </c>
      <c r="D602" s="27" t="s">
        <v>162</v>
      </c>
      <c r="E602" s="27" t="s">
        <v>92</v>
      </c>
      <c r="F602" s="34" t="s">
        <v>105</v>
      </c>
      <c r="G602" s="30" t="s">
        <v>146</v>
      </c>
      <c r="H602" s="164">
        <f t="shared" si="120"/>
        <v>0</v>
      </c>
      <c r="I602" s="190"/>
      <c r="J602" s="190"/>
      <c r="K602" s="190"/>
      <c r="L602" s="190"/>
      <c r="M602" s="139"/>
      <c r="N602" s="139"/>
      <c r="O602" s="139"/>
      <c r="P602" s="190"/>
      <c r="Q602" s="199"/>
    </row>
    <row r="603" spans="1:17" x14ac:dyDescent="0.25">
      <c r="A603" s="136" t="s">
        <v>91</v>
      </c>
      <c r="B603" s="136">
        <v>2023</v>
      </c>
      <c r="C603" s="27" t="s">
        <v>151</v>
      </c>
      <c r="D603" s="27" t="s">
        <v>163</v>
      </c>
      <c r="E603" s="27" t="s">
        <v>92</v>
      </c>
      <c r="F603" s="34" t="s">
        <v>105</v>
      </c>
      <c r="G603" s="30" t="s">
        <v>146</v>
      </c>
      <c r="H603" s="164">
        <f t="shared" si="120"/>
        <v>0</v>
      </c>
      <c r="I603" s="190"/>
      <c r="J603" s="190"/>
      <c r="K603" s="190"/>
      <c r="L603" s="190"/>
      <c r="M603" s="139"/>
      <c r="N603" s="139"/>
      <c r="O603" s="139"/>
      <c r="P603" s="190"/>
      <c r="Q603" s="199"/>
    </row>
    <row r="604" spans="1:17" x14ac:dyDescent="0.25">
      <c r="A604" s="136" t="s">
        <v>91</v>
      </c>
      <c r="B604" s="136">
        <v>2023</v>
      </c>
      <c r="C604" s="27" t="s">
        <v>151</v>
      </c>
      <c r="D604" s="27" t="s">
        <v>164</v>
      </c>
      <c r="E604" s="27" t="s">
        <v>92</v>
      </c>
      <c r="F604" s="34" t="s">
        <v>105</v>
      </c>
      <c r="G604" s="30" t="s">
        <v>146</v>
      </c>
      <c r="H604" s="164">
        <f t="shared" si="120"/>
        <v>0</v>
      </c>
      <c r="I604" s="190"/>
      <c r="J604" s="190"/>
      <c r="K604" s="190"/>
      <c r="L604" s="190"/>
      <c r="M604" s="139"/>
      <c r="N604" s="139"/>
      <c r="O604" s="139"/>
      <c r="P604" s="190"/>
      <c r="Q604" s="199"/>
    </row>
    <row r="605" spans="1:17" x14ac:dyDescent="0.25">
      <c r="A605" s="136" t="s">
        <v>91</v>
      </c>
      <c r="B605" s="136">
        <v>2023</v>
      </c>
      <c r="C605" s="27" t="s">
        <v>151</v>
      </c>
      <c r="D605" s="27" t="s">
        <v>165</v>
      </c>
      <c r="E605" s="27" t="s">
        <v>92</v>
      </c>
      <c r="F605" s="34" t="s">
        <v>105</v>
      </c>
      <c r="G605" s="30" t="s">
        <v>146</v>
      </c>
      <c r="H605" s="164">
        <f t="shared" si="120"/>
        <v>0</v>
      </c>
      <c r="I605" s="190"/>
      <c r="J605" s="190"/>
      <c r="K605" s="190"/>
      <c r="L605" s="190"/>
      <c r="M605" s="139"/>
      <c r="N605" s="139"/>
      <c r="O605" s="139"/>
      <c r="P605" s="190"/>
      <c r="Q605" s="199"/>
    </row>
    <row r="606" spans="1:17" x14ac:dyDescent="0.25">
      <c r="A606" s="136" t="s">
        <v>91</v>
      </c>
      <c r="B606" s="136">
        <v>2023</v>
      </c>
      <c r="C606" s="27" t="s">
        <v>166</v>
      </c>
      <c r="D606" s="27" t="s">
        <v>152</v>
      </c>
      <c r="E606" s="27" t="s">
        <v>92</v>
      </c>
      <c r="F606" s="34" t="s">
        <v>105</v>
      </c>
      <c r="G606" s="30" t="s">
        <v>146</v>
      </c>
      <c r="H606" s="164">
        <f t="shared" si="120"/>
        <v>0</v>
      </c>
      <c r="I606" s="190"/>
      <c r="J606" s="190"/>
      <c r="K606" s="190"/>
      <c r="L606" s="190"/>
      <c r="M606" s="139"/>
      <c r="N606" s="139"/>
      <c r="O606" s="139"/>
      <c r="P606" s="190"/>
      <c r="Q606" s="199"/>
    </row>
    <row r="607" spans="1:17" x14ac:dyDescent="0.25">
      <c r="A607" s="136" t="s">
        <v>91</v>
      </c>
      <c r="B607" s="136">
        <v>2023</v>
      </c>
      <c r="C607" s="27" t="s">
        <v>166</v>
      </c>
      <c r="D607" s="27" t="s">
        <v>153</v>
      </c>
      <c r="E607" s="27" t="s">
        <v>92</v>
      </c>
      <c r="F607" s="34" t="s">
        <v>105</v>
      </c>
      <c r="G607" s="30" t="s">
        <v>146</v>
      </c>
      <c r="H607" s="164">
        <f t="shared" si="120"/>
        <v>0</v>
      </c>
      <c r="I607" s="190"/>
      <c r="J607" s="190"/>
      <c r="K607" s="190"/>
      <c r="L607" s="190"/>
      <c r="M607" s="139"/>
      <c r="N607" s="139"/>
      <c r="O607" s="139"/>
      <c r="P607" s="190"/>
      <c r="Q607" s="199"/>
    </row>
    <row r="608" spans="1:17" x14ac:dyDescent="0.25">
      <c r="A608" s="136" t="s">
        <v>91</v>
      </c>
      <c r="B608" s="136">
        <v>2023</v>
      </c>
      <c r="C608" s="27" t="s">
        <v>166</v>
      </c>
      <c r="D608" s="27" t="s">
        <v>154</v>
      </c>
      <c r="E608" s="27" t="s">
        <v>92</v>
      </c>
      <c r="F608" s="34" t="s">
        <v>105</v>
      </c>
      <c r="G608" s="30" t="s">
        <v>146</v>
      </c>
      <c r="H608" s="164">
        <f t="shared" si="120"/>
        <v>0</v>
      </c>
      <c r="I608" s="190"/>
      <c r="J608" s="190"/>
      <c r="K608" s="190"/>
      <c r="L608" s="190"/>
      <c r="M608" s="139"/>
      <c r="N608" s="139"/>
      <c r="O608" s="139"/>
      <c r="P608" s="190"/>
      <c r="Q608" s="199"/>
    </row>
    <row r="609" spans="1:17" x14ac:dyDescent="0.25">
      <c r="A609" s="136" t="s">
        <v>91</v>
      </c>
      <c r="B609" s="136">
        <v>2023</v>
      </c>
      <c r="C609" s="27" t="s">
        <v>166</v>
      </c>
      <c r="D609" s="27" t="s">
        <v>155</v>
      </c>
      <c r="E609" s="27" t="s">
        <v>92</v>
      </c>
      <c r="F609" s="34" t="s">
        <v>105</v>
      </c>
      <c r="G609" s="30" t="s">
        <v>146</v>
      </c>
      <c r="H609" s="164">
        <f t="shared" si="120"/>
        <v>0</v>
      </c>
      <c r="I609" s="190"/>
      <c r="J609" s="190"/>
      <c r="K609" s="190"/>
      <c r="L609" s="190"/>
      <c r="M609" s="139"/>
      <c r="N609" s="139"/>
      <c r="O609" s="139"/>
      <c r="P609" s="190"/>
      <c r="Q609" s="199"/>
    </row>
    <row r="610" spans="1:17" x14ac:dyDescent="0.25">
      <c r="A610" s="136" t="s">
        <v>91</v>
      </c>
      <c r="B610" s="136">
        <v>2023</v>
      </c>
      <c r="C610" s="27" t="s">
        <v>166</v>
      </c>
      <c r="D610" s="27" t="s">
        <v>156</v>
      </c>
      <c r="E610" s="27" t="s">
        <v>92</v>
      </c>
      <c r="F610" s="34" t="s">
        <v>105</v>
      </c>
      <c r="G610" s="30" t="s">
        <v>146</v>
      </c>
      <c r="H610" s="164">
        <f t="shared" si="120"/>
        <v>0</v>
      </c>
      <c r="I610" s="190"/>
      <c r="J610" s="190"/>
      <c r="K610" s="190"/>
      <c r="L610" s="190"/>
      <c r="M610" s="139"/>
      <c r="N610" s="139"/>
      <c r="O610" s="139"/>
      <c r="P610" s="190"/>
      <c r="Q610" s="199"/>
    </row>
    <row r="611" spans="1:17" x14ac:dyDescent="0.25">
      <c r="A611" s="136" t="s">
        <v>91</v>
      </c>
      <c r="B611" s="136">
        <v>2023</v>
      </c>
      <c r="C611" s="27" t="s">
        <v>166</v>
      </c>
      <c r="D611" s="27" t="s">
        <v>157</v>
      </c>
      <c r="E611" s="27" t="s">
        <v>92</v>
      </c>
      <c r="F611" s="34" t="s">
        <v>105</v>
      </c>
      <c r="G611" s="30" t="s">
        <v>146</v>
      </c>
      <c r="H611" s="164">
        <f t="shared" si="120"/>
        <v>0</v>
      </c>
      <c r="I611" s="190"/>
      <c r="J611" s="190"/>
      <c r="K611" s="190"/>
      <c r="L611" s="190"/>
      <c r="M611" s="139"/>
      <c r="N611" s="139"/>
      <c r="O611" s="139"/>
      <c r="P611" s="190"/>
      <c r="Q611" s="199"/>
    </row>
    <row r="612" spans="1:17" x14ac:dyDescent="0.25">
      <c r="A612" s="136" t="s">
        <v>91</v>
      </c>
      <c r="B612" s="136">
        <v>2023</v>
      </c>
      <c r="C612" s="27" t="s">
        <v>166</v>
      </c>
      <c r="D612" s="27" t="s">
        <v>158</v>
      </c>
      <c r="E612" s="27" t="s">
        <v>92</v>
      </c>
      <c r="F612" s="34" t="s">
        <v>105</v>
      </c>
      <c r="G612" s="30" t="s">
        <v>146</v>
      </c>
      <c r="H612" s="164">
        <f t="shared" si="120"/>
        <v>0</v>
      </c>
      <c r="I612" s="190"/>
      <c r="J612" s="190"/>
      <c r="K612" s="190"/>
      <c r="L612" s="190"/>
      <c r="M612" s="139"/>
      <c r="N612" s="139"/>
      <c r="O612" s="139"/>
      <c r="P612" s="190"/>
      <c r="Q612" s="199"/>
    </row>
    <row r="613" spans="1:17" x14ac:dyDescent="0.25">
      <c r="A613" s="136" t="s">
        <v>91</v>
      </c>
      <c r="B613" s="136">
        <v>2023</v>
      </c>
      <c r="C613" s="27" t="s">
        <v>166</v>
      </c>
      <c r="D613" s="27" t="s">
        <v>159</v>
      </c>
      <c r="E613" s="27" t="s">
        <v>92</v>
      </c>
      <c r="F613" s="34" t="s">
        <v>105</v>
      </c>
      <c r="G613" s="30" t="s">
        <v>146</v>
      </c>
      <c r="H613" s="164">
        <f t="shared" si="120"/>
        <v>0</v>
      </c>
      <c r="I613" s="190"/>
      <c r="J613" s="190"/>
      <c r="K613" s="190"/>
      <c r="L613" s="190"/>
      <c r="M613" s="139"/>
      <c r="N613" s="139"/>
      <c r="O613" s="139"/>
      <c r="P613" s="190"/>
      <c r="Q613" s="199"/>
    </row>
    <row r="614" spans="1:17" x14ac:dyDescent="0.25">
      <c r="A614" s="136" t="s">
        <v>91</v>
      </c>
      <c r="B614" s="136">
        <v>2023</v>
      </c>
      <c r="C614" s="27" t="s">
        <v>166</v>
      </c>
      <c r="D614" s="27" t="s">
        <v>160</v>
      </c>
      <c r="E614" s="27" t="s">
        <v>92</v>
      </c>
      <c r="F614" s="34" t="s">
        <v>105</v>
      </c>
      <c r="G614" s="30" t="s">
        <v>146</v>
      </c>
      <c r="H614" s="164">
        <f t="shared" si="120"/>
        <v>0</v>
      </c>
      <c r="I614" s="190"/>
      <c r="J614" s="190"/>
      <c r="K614" s="190"/>
      <c r="L614" s="190"/>
      <c r="M614" s="139"/>
      <c r="N614" s="139"/>
      <c r="O614" s="139"/>
      <c r="P614" s="190"/>
      <c r="Q614" s="199"/>
    </row>
    <row r="615" spans="1:17" x14ac:dyDescent="0.25">
      <c r="A615" s="136" t="s">
        <v>91</v>
      </c>
      <c r="B615" s="136">
        <v>2023</v>
      </c>
      <c r="C615" s="27" t="s">
        <v>166</v>
      </c>
      <c r="D615" s="27" t="s">
        <v>161</v>
      </c>
      <c r="E615" s="27" t="s">
        <v>92</v>
      </c>
      <c r="F615" s="34" t="s">
        <v>105</v>
      </c>
      <c r="G615" s="30" t="s">
        <v>146</v>
      </c>
      <c r="H615" s="164">
        <f t="shared" si="120"/>
        <v>0</v>
      </c>
      <c r="I615" s="190"/>
      <c r="J615" s="190"/>
      <c r="K615" s="190"/>
      <c r="L615" s="190"/>
      <c r="M615" s="139"/>
      <c r="N615" s="139"/>
      <c r="O615" s="139"/>
      <c r="P615" s="190"/>
      <c r="Q615" s="199"/>
    </row>
    <row r="616" spans="1:17" x14ac:dyDescent="0.25">
      <c r="A616" s="136" t="s">
        <v>91</v>
      </c>
      <c r="B616" s="136">
        <v>2023</v>
      </c>
      <c r="C616" s="27" t="s">
        <v>166</v>
      </c>
      <c r="D616" s="27" t="s">
        <v>162</v>
      </c>
      <c r="E616" s="27" t="s">
        <v>92</v>
      </c>
      <c r="F616" s="34" t="s">
        <v>105</v>
      </c>
      <c r="G616" s="30" t="s">
        <v>146</v>
      </c>
      <c r="H616" s="164">
        <f t="shared" si="120"/>
        <v>0</v>
      </c>
      <c r="I616" s="190"/>
      <c r="J616" s="190"/>
      <c r="K616" s="190"/>
      <c r="L616" s="190"/>
      <c r="M616" s="139"/>
      <c r="N616" s="139"/>
      <c r="O616" s="139"/>
      <c r="P616" s="190"/>
      <c r="Q616" s="199"/>
    </row>
    <row r="617" spans="1:17" x14ac:dyDescent="0.25">
      <c r="A617" s="136" t="s">
        <v>91</v>
      </c>
      <c r="B617" s="136">
        <v>2023</v>
      </c>
      <c r="C617" s="27" t="s">
        <v>166</v>
      </c>
      <c r="D617" s="27" t="s">
        <v>163</v>
      </c>
      <c r="E617" s="27" t="s">
        <v>92</v>
      </c>
      <c r="F617" s="34" t="s">
        <v>105</v>
      </c>
      <c r="G617" s="30" t="s">
        <v>146</v>
      </c>
      <c r="H617" s="164">
        <f t="shared" si="120"/>
        <v>0</v>
      </c>
      <c r="I617" s="190"/>
      <c r="J617" s="190"/>
      <c r="K617" s="190"/>
      <c r="L617" s="190"/>
      <c r="M617" s="139"/>
      <c r="N617" s="139"/>
      <c r="O617" s="139"/>
      <c r="P617" s="190"/>
      <c r="Q617" s="199"/>
    </row>
    <row r="618" spans="1:17" x14ac:dyDescent="0.25">
      <c r="A618" s="136" t="s">
        <v>91</v>
      </c>
      <c r="B618" s="136">
        <v>2023</v>
      </c>
      <c r="C618" s="27" t="s">
        <v>166</v>
      </c>
      <c r="D618" s="27" t="s">
        <v>164</v>
      </c>
      <c r="E618" s="27" t="s">
        <v>92</v>
      </c>
      <c r="F618" s="34" t="s">
        <v>105</v>
      </c>
      <c r="G618" s="30" t="s">
        <v>146</v>
      </c>
      <c r="H618" s="164">
        <f t="shared" si="120"/>
        <v>0</v>
      </c>
      <c r="I618" s="190"/>
      <c r="J618" s="190"/>
      <c r="K618" s="190"/>
      <c r="L618" s="190"/>
      <c r="M618" s="139"/>
      <c r="N618" s="139"/>
      <c r="O618" s="139"/>
      <c r="P618" s="190"/>
      <c r="Q618" s="199"/>
    </row>
    <row r="619" spans="1:17" x14ac:dyDescent="0.25">
      <c r="A619" s="200" t="s">
        <v>91</v>
      </c>
      <c r="B619" s="200">
        <v>2023</v>
      </c>
      <c r="C619" s="84" t="s">
        <v>166</v>
      </c>
      <c r="D619" s="84" t="s">
        <v>165</v>
      </c>
      <c r="E619" s="27" t="s">
        <v>92</v>
      </c>
      <c r="F619" s="34" t="s">
        <v>105</v>
      </c>
      <c r="G619" s="30" t="s">
        <v>146</v>
      </c>
      <c r="H619" s="164">
        <f t="shared" si="120"/>
        <v>0</v>
      </c>
      <c r="I619" s="194"/>
      <c r="J619" s="194"/>
      <c r="K619" s="194"/>
      <c r="L619" s="194"/>
      <c r="M619" s="201"/>
      <c r="N619" s="201"/>
      <c r="O619" s="201"/>
      <c r="P619" s="194"/>
      <c r="Q619" s="202"/>
    </row>
    <row r="620" spans="1:17" x14ac:dyDescent="0.25">
      <c r="A620" s="136" t="s">
        <v>91</v>
      </c>
      <c r="B620" s="136">
        <v>2021</v>
      </c>
      <c r="C620" s="66" t="s">
        <v>151</v>
      </c>
      <c r="D620" s="66" t="s">
        <v>152</v>
      </c>
      <c r="E620" s="66" t="s">
        <v>92</v>
      </c>
      <c r="F620" s="106" t="s">
        <v>106</v>
      </c>
      <c r="G620" s="99" t="s">
        <v>146</v>
      </c>
      <c r="H620" s="161">
        <f t="shared" si="120"/>
        <v>0</v>
      </c>
      <c r="I620" s="187"/>
      <c r="J620" s="187"/>
      <c r="K620" s="187"/>
      <c r="L620" s="187"/>
      <c r="M620" s="197"/>
      <c r="N620" s="197"/>
      <c r="O620" s="197"/>
      <c r="P620" s="187"/>
      <c r="Q620" s="198"/>
    </row>
    <row r="621" spans="1:17" x14ac:dyDescent="0.25">
      <c r="A621" s="136" t="s">
        <v>91</v>
      </c>
      <c r="B621" s="136">
        <v>2021</v>
      </c>
      <c r="C621" s="27" t="s">
        <v>151</v>
      </c>
      <c r="D621" s="27" t="s">
        <v>153</v>
      </c>
      <c r="E621" s="27" t="s">
        <v>92</v>
      </c>
      <c r="F621" s="34" t="s">
        <v>106</v>
      </c>
      <c r="G621" s="30" t="s">
        <v>146</v>
      </c>
      <c r="H621" s="164">
        <f t="shared" si="120"/>
        <v>0</v>
      </c>
      <c r="I621" s="190"/>
      <c r="J621" s="190"/>
      <c r="K621" s="190"/>
      <c r="L621" s="190"/>
      <c r="M621" s="139"/>
      <c r="N621" s="139"/>
      <c r="O621" s="139"/>
      <c r="P621" s="190"/>
      <c r="Q621" s="199"/>
    </row>
    <row r="622" spans="1:17" x14ac:dyDescent="0.25">
      <c r="A622" s="136" t="s">
        <v>91</v>
      </c>
      <c r="B622" s="136">
        <v>2021</v>
      </c>
      <c r="C622" s="27" t="s">
        <v>151</v>
      </c>
      <c r="D622" s="27" t="s">
        <v>154</v>
      </c>
      <c r="E622" s="27" t="s">
        <v>92</v>
      </c>
      <c r="F622" s="34" t="s">
        <v>106</v>
      </c>
      <c r="G622" s="30" t="s">
        <v>146</v>
      </c>
      <c r="H622" s="164">
        <f t="shared" si="120"/>
        <v>0</v>
      </c>
      <c r="I622" s="190"/>
      <c r="J622" s="190"/>
      <c r="K622" s="190"/>
      <c r="L622" s="190"/>
      <c r="M622" s="139"/>
      <c r="N622" s="139"/>
      <c r="O622" s="139"/>
      <c r="P622" s="190"/>
      <c r="Q622" s="199"/>
    </row>
    <row r="623" spans="1:17" x14ac:dyDescent="0.25">
      <c r="A623" s="136" t="s">
        <v>91</v>
      </c>
      <c r="B623" s="136">
        <v>2021</v>
      </c>
      <c r="C623" s="27" t="s">
        <v>151</v>
      </c>
      <c r="D623" s="27" t="s">
        <v>155</v>
      </c>
      <c r="E623" s="27" t="s">
        <v>92</v>
      </c>
      <c r="F623" s="34" t="s">
        <v>106</v>
      </c>
      <c r="G623" s="30" t="s">
        <v>146</v>
      </c>
      <c r="H623" s="164">
        <f t="shared" si="120"/>
        <v>0</v>
      </c>
      <c r="I623" s="190"/>
      <c r="J623" s="190"/>
      <c r="K623" s="190"/>
      <c r="L623" s="190"/>
      <c r="M623" s="139"/>
      <c r="N623" s="139"/>
      <c r="O623" s="139"/>
      <c r="P623" s="190"/>
      <c r="Q623" s="199"/>
    </row>
    <row r="624" spans="1:17" x14ac:dyDescent="0.25">
      <c r="A624" s="136" t="s">
        <v>91</v>
      </c>
      <c r="B624" s="136">
        <v>2021</v>
      </c>
      <c r="C624" s="27" t="s">
        <v>151</v>
      </c>
      <c r="D624" s="27" t="s">
        <v>156</v>
      </c>
      <c r="E624" s="27" t="s">
        <v>92</v>
      </c>
      <c r="F624" s="34" t="s">
        <v>106</v>
      </c>
      <c r="G624" s="30" t="s">
        <v>146</v>
      </c>
      <c r="H624" s="164">
        <f t="shared" si="120"/>
        <v>0</v>
      </c>
      <c r="I624" s="190"/>
      <c r="J624" s="190"/>
      <c r="K624" s="190"/>
      <c r="L624" s="190"/>
      <c r="M624" s="139"/>
      <c r="N624" s="139"/>
      <c r="O624" s="139"/>
      <c r="P624" s="190"/>
      <c r="Q624" s="199"/>
    </row>
    <row r="625" spans="1:17" x14ac:dyDescent="0.25">
      <c r="A625" s="136" t="s">
        <v>91</v>
      </c>
      <c r="B625" s="136">
        <v>2021</v>
      </c>
      <c r="C625" s="27" t="s">
        <v>151</v>
      </c>
      <c r="D625" s="27" t="s">
        <v>157</v>
      </c>
      <c r="E625" s="27" t="s">
        <v>92</v>
      </c>
      <c r="F625" s="34" t="s">
        <v>106</v>
      </c>
      <c r="G625" s="30" t="s">
        <v>146</v>
      </c>
      <c r="H625" s="164">
        <f t="shared" si="120"/>
        <v>0</v>
      </c>
      <c r="I625" s="190"/>
      <c r="J625" s="190"/>
      <c r="K625" s="190"/>
      <c r="L625" s="190"/>
      <c r="M625" s="139"/>
      <c r="N625" s="139"/>
      <c r="O625" s="139"/>
      <c r="P625" s="190"/>
      <c r="Q625" s="199"/>
    </row>
    <row r="626" spans="1:17" x14ac:dyDescent="0.25">
      <c r="A626" s="136" t="s">
        <v>91</v>
      </c>
      <c r="B626" s="136">
        <v>2021</v>
      </c>
      <c r="C626" s="27" t="s">
        <v>151</v>
      </c>
      <c r="D626" s="27" t="s">
        <v>158</v>
      </c>
      <c r="E626" s="27" t="s">
        <v>92</v>
      </c>
      <c r="F626" s="34" t="s">
        <v>106</v>
      </c>
      <c r="G626" s="30" t="s">
        <v>146</v>
      </c>
      <c r="H626" s="164">
        <f t="shared" si="120"/>
        <v>0</v>
      </c>
      <c r="I626" s="190"/>
      <c r="J626" s="190"/>
      <c r="K626" s="190"/>
      <c r="L626" s="190"/>
      <c r="M626" s="139"/>
      <c r="N626" s="139"/>
      <c r="O626" s="139"/>
      <c r="P626" s="190"/>
      <c r="Q626" s="199"/>
    </row>
    <row r="627" spans="1:17" x14ac:dyDescent="0.25">
      <c r="A627" s="136" t="s">
        <v>91</v>
      </c>
      <c r="B627" s="136">
        <v>2021</v>
      </c>
      <c r="C627" s="27" t="s">
        <v>151</v>
      </c>
      <c r="D627" s="27" t="s">
        <v>159</v>
      </c>
      <c r="E627" s="27" t="s">
        <v>92</v>
      </c>
      <c r="F627" s="34" t="s">
        <v>106</v>
      </c>
      <c r="G627" s="30" t="s">
        <v>146</v>
      </c>
      <c r="H627" s="164">
        <f t="shared" si="120"/>
        <v>0</v>
      </c>
      <c r="I627" s="190"/>
      <c r="J627" s="190"/>
      <c r="K627" s="190"/>
      <c r="L627" s="190"/>
      <c r="M627" s="139"/>
      <c r="N627" s="139"/>
      <c r="O627" s="139"/>
      <c r="P627" s="190"/>
      <c r="Q627" s="199"/>
    </row>
    <row r="628" spans="1:17" x14ac:dyDescent="0.25">
      <c r="A628" s="136" t="s">
        <v>91</v>
      </c>
      <c r="B628" s="136">
        <v>2021</v>
      </c>
      <c r="C628" s="27" t="s">
        <v>151</v>
      </c>
      <c r="D628" s="27" t="s">
        <v>160</v>
      </c>
      <c r="E628" s="27" t="s">
        <v>92</v>
      </c>
      <c r="F628" s="34" t="s">
        <v>106</v>
      </c>
      <c r="G628" s="30" t="s">
        <v>146</v>
      </c>
      <c r="H628" s="164">
        <f t="shared" ref="H628:H691" si="121">SUM(I628:Q628)</f>
        <v>0</v>
      </c>
      <c r="I628" s="190"/>
      <c r="J628" s="190"/>
      <c r="K628" s="190"/>
      <c r="L628" s="190"/>
      <c r="M628" s="139"/>
      <c r="N628" s="139"/>
      <c r="O628" s="139"/>
      <c r="P628" s="190"/>
      <c r="Q628" s="199"/>
    </row>
    <row r="629" spans="1:17" x14ac:dyDescent="0.25">
      <c r="A629" s="136" t="s">
        <v>91</v>
      </c>
      <c r="B629" s="136">
        <v>2021</v>
      </c>
      <c r="C629" s="27" t="s">
        <v>151</v>
      </c>
      <c r="D629" s="27" t="s">
        <v>161</v>
      </c>
      <c r="E629" s="27" t="s">
        <v>92</v>
      </c>
      <c r="F629" s="34" t="s">
        <v>106</v>
      </c>
      <c r="G629" s="30" t="s">
        <v>146</v>
      </c>
      <c r="H629" s="164">
        <f t="shared" si="121"/>
        <v>0</v>
      </c>
      <c r="I629" s="190"/>
      <c r="J629" s="190"/>
      <c r="K629" s="190"/>
      <c r="L629" s="190"/>
      <c r="M629" s="139"/>
      <c r="N629" s="139"/>
      <c r="O629" s="139"/>
      <c r="P629" s="190"/>
      <c r="Q629" s="199"/>
    </row>
    <row r="630" spans="1:17" x14ac:dyDescent="0.25">
      <c r="A630" s="136" t="s">
        <v>91</v>
      </c>
      <c r="B630" s="136">
        <v>2021</v>
      </c>
      <c r="C630" s="27" t="s">
        <v>151</v>
      </c>
      <c r="D630" s="27" t="s">
        <v>162</v>
      </c>
      <c r="E630" s="27" t="s">
        <v>92</v>
      </c>
      <c r="F630" s="34" t="s">
        <v>106</v>
      </c>
      <c r="G630" s="30" t="s">
        <v>146</v>
      </c>
      <c r="H630" s="164">
        <f t="shared" si="121"/>
        <v>0</v>
      </c>
      <c r="I630" s="190"/>
      <c r="J630" s="190"/>
      <c r="K630" s="190"/>
      <c r="L630" s="190"/>
      <c r="M630" s="139"/>
      <c r="N630" s="139"/>
      <c r="O630" s="139"/>
      <c r="P630" s="190"/>
      <c r="Q630" s="199"/>
    </row>
    <row r="631" spans="1:17" x14ac:dyDescent="0.25">
      <c r="A631" s="136" t="s">
        <v>91</v>
      </c>
      <c r="B631" s="136">
        <v>2021</v>
      </c>
      <c r="C631" s="27" t="s">
        <v>151</v>
      </c>
      <c r="D631" s="27" t="s">
        <v>163</v>
      </c>
      <c r="E631" s="27" t="s">
        <v>92</v>
      </c>
      <c r="F631" s="34" t="s">
        <v>106</v>
      </c>
      <c r="G631" s="30" t="s">
        <v>146</v>
      </c>
      <c r="H631" s="164">
        <f t="shared" si="121"/>
        <v>0</v>
      </c>
      <c r="I631" s="190"/>
      <c r="J631" s="190"/>
      <c r="K631" s="190"/>
      <c r="L631" s="190"/>
      <c r="M631" s="139"/>
      <c r="N631" s="139"/>
      <c r="O631" s="139"/>
      <c r="P631" s="190"/>
      <c r="Q631" s="199"/>
    </row>
    <row r="632" spans="1:17" x14ac:dyDescent="0.25">
      <c r="A632" s="136" t="s">
        <v>91</v>
      </c>
      <c r="B632" s="136">
        <v>2021</v>
      </c>
      <c r="C632" s="27" t="s">
        <v>151</v>
      </c>
      <c r="D632" s="27" t="s">
        <v>164</v>
      </c>
      <c r="E632" s="27" t="s">
        <v>92</v>
      </c>
      <c r="F632" s="34" t="s">
        <v>106</v>
      </c>
      <c r="G632" s="30" t="s">
        <v>146</v>
      </c>
      <c r="H632" s="164">
        <f t="shared" si="121"/>
        <v>0</v>
      </c>
      <c r="I632" s="190"/>
      <c r="J632" s="190"/>
      <c r="K632" s="190"/>
      <c r="L632" s="190"/>
      <c r="M632" s="139"/>
      <c r="N632" s="139"/>
      <c r="O632" s="139"/>
      <c r="P632" s="190"/>
      <c r="Q632" s="199"/>
    </row>
    <row r="633" spans="1:17" x14ac:dyDescent="0.25">
      <c r="A633" s="136" t="s">
        <v>91</v>
      </c>
      <c r="B633" s="136">
        <v>2021</v>
      </c>
      <c r="C633" s="27" t="s">
        <v>151</v>
      </c>
      <c r="D633" s="27" t="s">
        <v>165</v>
      </c>
      <c r="E633" s="27" t="s">
        <v>92</v>
      </c>
      <c r="F633" s="34" t="s">
        <v>106</v>
      </c>
      <c r="G633" s="30" t="s">
        <v>146</v>
      </c>
      <c r="H633" s="164">
        <f t="shared" si="121"/>
        <v>0</v>
      </c>
      <c r="I633" s="190"/>
      <c r="J633" s="190"/>
      <c r="K633" s="190"/>
      <c r="L633" s="190"/>
      <c r="M633" s="139"/>
      <c r="N633" s="139"/>
      <c r="O633" s="139"/>
      <c r="P633" s="190"/>
      <c r="Q633" s="199"/>
    </row>
    <row r="634" spans="1:17" x14ac:dyDescent="0.25">
      <c r="A634" s="136" t="s">
        <v>91</v>
      </c>
      <c r="B634" s="136">
        <v>2021</v>
      </c>
      <c r="C634" s="27" t="s">
        <v>166</v>
      </c>
      <c r="D634" s="27" t="s">
        <v>152</v>
      </c>
      <c r="E634" s="27" t="s">
        <v>92</v>
      </c>
      <c r="F634" s="34" t="s">
        <v>106</v>
      </c>
      <c r="G634" s="30" t="s">
        <v>146</v>
      </c>
      <c r="H634" s="164">
        <f t="shared" si="121"/>
        <v>0</v>
      </c>
      <c r="I634" s="190"/>
      <c r="J634" s="190"/>
      <c r="K634" s="190"/>
      <c r="L634" s="190"/>
      <c r="M634" s="139"/>
      <c r="N634" s="139"/>
      <c r="O634" s="139"/>
      <c r="P634" s="190"/>
      <c r="Q634" s="199"/>
    </row>
    <row r="635" spans="1:17" x14ac:dyDescent="0.25">
      <c r="A635" s="136" t="s">
        <v>91</v>
      </c>
      <c r="B635" s="136">
        <v>2021</v>
      </c>
      <c r="C635" s="27" t="s">
        <v>166</v>
      </c>
      <c r="D635" s="27" t="s">
        <v>153</v>
      </c>
      <c r="E635" s="27" t="s">
        <v>92</v>
      </c>
      <c r="F635" s="34" t="s">
        <v>106</v>
      </c>
      <c r="G635" s="30" t="s">
        <v>146</v>
      </c>
      <c r="H635" s="164">
        <f t="shared" si="121"/>
        <v>0</v>
      </c>
      <c r="I635" s="190"/>
      <c r="J635" s="190"/>
      <c r="K635" s="190"/>
      <c r="L635" s="190"/>
      <c r="M635" s="139"/>
      <c r="N635" s="139"/>
      <c r="O635" s="139"/>
      <c r="P635" s="190"/>
      <c r="Q635" s="199"/>
    </row>
    <row r="636" spans="1:17" x14ac:dyDescent="0.25">
      <c r="A636" s="136" t="s">
        <v>91</v>
      </c>
      <c r="B636" s="136">
        <v>2021</v>
      </c>
      <c r="C636" s="27" t="s">
        <v>166</v>
      </c>
      <c r="D636" s="27" t="s">
        <v>154</v>
      </c>
      <c r="E636" s="27" t="s">
        <v>92</v>
      </c>
      <c r="F636" s="34" t="s">
        <v>106</v>
      </c>
      <c r="G636" s="30" t="s">
        <v>146</v>
      </c>
      <c r="H636" s="164">
        <f t="shared" si="121"/>
        <v>0</v>
      </c>
      <c r="I636" s="190"/>
      <c r="J636" s="190"/>
      <c r="K636" s="190"/>
      <c r="L636" s="190"/>
      <c r="M636" s="139"/>
      <c r="N636" s="139"/>
      <c r="O636" s="139"/>
      <c r="P636" s="190"/>
      <c r="Q636" s="199"/>
    </row>
    <row r="637" spans="1:17" x14ac:dyDescent="0.25">
      <c r="A637" s="136" t="s">
        <v>91</v>
      </c>
      <c r="B637" s="136">
        <v>2021</v>
      </c>
      <c r="C637" s="27" t="s">
        <v>166</v>
      </c>
      <c r="D637" s="27" t="s">
        <v>155</v>
      </c>
      <c r="E637" s="27" t="s">
        <v>92</v>
      </c>
      <c r="F637" s="34" t="s">
        <v>106</v>
      </c>
      <c r="G637" s="30" t="s">
        <v>146</v>
      </c>
      <c r="H637" s="164">
        <f t="shared" si="121"/>
        <v>0</v>
      </c>
      <c r="I637" s="190"/>
      <c r="J637" s="190"/>
      <c r="K637" s="190"/>
      <c r="L637" s="190"/>
      <c r="M637" s="139"/>
      <c r="N637" s="139"/>
      <c r="O637" s="139"/>
      <c r="P637" s="190"/>
      <c r="Q637" s="199"/>
    </row>
    <row r="638" spans="1:17" x14ac:dyDescent="0.25">
      <c r="A638" s="136" t="s">
        <v>91</v>
      </c>
      <c r="B638" s="136">
        <v>2021</v>
      </c>
      <c r="C638" s="27" t="s">
        <v>166</v>
      </c>
      <c r="D638" s="27" t="s">
        <v>156</v>
      </c>
      <c r="E638" s="27" t="s">
        <v>92</v>
      </c>
      <c r="F638" s="34" t="s">
        <v>106</v>
      </c>
      <c r="G638" s="30" t="s">
        <v>146</v>
      </c>
      <c r="H638" s="164">
        <f t="shared" si="121"/>
        <v>0</v>
      </c>
      <c r="I638" s="190"/>
      <c r="J638" s="190"/>
      <c r="K638" s="190"/>
      <c r="L638" s="190"/>
      <c r="M638" s="139"/>
      <c r="N638" s="139"/>
      <c r="O638" s="139"/>
      <c r="P638" s="190"/>
      <c r="Q638" s="199"/>
    </row>
    <row r="639" spans="1:17" x14ac:dyDescent="0.25">
      <c r="A639" s="136" t="s">
        <v>91</v>
      </c>
      <c r="B639" s="136">
        <v>2021</v>
      </c>
      <c r="C639" s="27" t="s">
        <v>166</v>
      </c>
      <c r="D639" s="27" t="s">
        <v>157</v>
      </c>
      <c r="E639" s="27" t="s">
        <v>92</v>
      </c>
      <c r="F639" s="34" t="s">
        <v>106</v>
      </c>
      <c r="G639" s="30" t="s">
        <v>146</v>
      </c>
      <c r="H639" s="164">
        <f t="shared" si="121"/>
        <v>0</v>
      </c>
      <c r="I639" s="190"/>
      <c r="J639" s="190"/>
      <c r="K639" s="190"/>
      <c r="L639" s="190"/>
      <c r="M639" s="139"/>
      <c r="N639" s="139"/>
      <c r="O639" s="139"/>
      <c r="P639" s="190"/>
      <c r="Q639" s="199"/>
    </row>
    <row r="640" spans="1:17" x14ac:dyDescent="0.25">
      <c r="A640" s="136" t="s">
        <v>91</v>
      </c>
      <c r="B640" s="136">
        <v>2021</v>
      </c>
      <c r="C640" s="27" t="s">
        <v>166</v>
      </c>
      <c r="D640" s="27" t="s">
        <v>158</v>
      </c>
      <c r="E640" s="27" t="s">
        <v>92</v>
      </c>
      <c r="F640" s="34" t="s">
        <v>106</v>
      </c>
      <c r="G640" s="30" t="s">
        <v>146</v>
      </c>
      <c r="H640" s="164">
        <f t="shared" si="121"/>
        <v>0</v>
      </c>
      <c r="I640" s="190"/>
      <c r="J640" s="190"/>
      <c r="K640" s="190"/>
      <c r="L640" s="190"/>
      <c r="M640" s="139"/>
      <c r="N640" s="139"/>
      <c r="O640" s="139"/>
      <c r="P640" s="190"/>
      <c r="Q640" s="199"/>
    </row>
    <row r="641" spans="1:17" x14ac:dyDescent="0.25">
      <c r="A641" s="136" t="s">
        <v>91</v>
      </c>
      <c r="B641" s="136">
        <v>2021</v>
      </c>
      <c r="C641" s="27" t="s">
        <v>166</v>
      </c>
      <c r="D641" s="27" t="s">
        <v>159</v>
      </c>
      <c r="E641" s="27" t="s">
        <v>92</v>
      </c>
      <c r="F641" s="34" t="s">
        <v>106</v>
      </c>
      <c r="G641" s="30" t="s">
        <v>146</v>
      </c>
      <c r="H641" s="164">
        <f t="shared" si="121"/>
        <v>0</v>
      </c>
      <c r="I641" s="190"/>
      <c r="J641" s="190"/>
      <c r="K641" s="190"/>
      <c r="L641" s="190"/>
      <c r="M641" s="139"/>
      <c r="N641" s="139"/>
      <c r="O641" s="139"/>
      <c r="P641" s="190"/>
      <c r="Q641" s="199"/>
    </row>
    <row r="642" spans="1:17" x14ac:dyDescent="0.25">
      <c r="A642" s="136" t="s">
        <v>91</v>
      </c>
      <c r="B642" s="136">
        <v>2021</v>
      </c>
      <c r="C642" s="27" t="s">
        <v>166</v>
      </c>
      <c r="D642" s="27" t="s">
        <v>160</v>
      </c>
      <c r="E642" s="27" t="s">
        <v>92</v>
      </c>
      <c r="F642" s="34" t="s">
        <v>106</v>
      </c>
      <c r="G642" s="30" t="s">
        <v>146</v>
      </c>
      <c r="H642" s="164">
        <f t="shared" si="121"/>
        <v>0</v>
      </c>
      <c r="I642" s="190"/>
      <c r="J642" s="190"/>
      <c r="K642" s="190"/>
      <c r="L642" s="190"/>
      <c r="M642" s="139"/>
      <c r="N642" s="139"/>
      <c r="O642" s="139"/>
      <c r="P642" s="190"/>
      <c r="Q642" s="199"/>
    </row>
    <row r="643" spans="1:17" x14ac:dyDescent="0.25">
      <c r="A643" s="136" t="s">
        <v>91</v>
      </c>
      <c r="B643" s="136">
        <v>2021</v>
      </c>
      <c r="C643" s="27" t="s">
        <v>166</v>
      </c>
      <c r="D643" s="27" t="s">
        <v>161</v>
      </c>
      <c r="E643" s="27" t="s">
        <v>92</v>
      </c>
      <c r="F643" s="34" t="s">
        <v>106</v>
      </c>
      <c r="G643" s="30" t="s">
        <v>146</v>
      </c>
      <c r="H643" s="164">
        <f t="shared" si="121"/>
        <v>0</v>
      </c>
      <c r="I643" s="190"/>
      <c r="J643" s="190"/>
      <c r="K643" s="190"/>
      <c r="L643" s="190"/>
      <c r="M643" s="139"/>
      <c r="N643" s="139"/>
      <c r="O643" s="139"/>
      <c r="P643" s="190"/>
      <c r="Q643" s="199"/>
    </row>
    <row r="644" spans="1:17" x14ac:dyDescent="0.25">
      <c r="A644" s="136" t="s">
        <v>91</v>
      </c>
      <c r="B644" s="136">
        <v>2021</v>
      </c>
      <c r="C644" s="27" t="s">
        <v>166</v>
      </c>
      <c r="D644" s="27" t="s">
        <v>162</v>
      </c>
      <c r="E644" s="27" t="s">
        <v>92</v>
      </c>
      <c r="F644" s="34" t="s">
        <v>106</v>
      </c>
      <c r="G644" s="30" t="s">
        <v>146</v>
      </c>
      <c r="H644" s="164">
        <f t="shared" si="121"/>
        <v>0</v>
      </c>
      <c r="I644" s="190"/>
      <c r="J644" s="190"/>
      <c r="K644" s="190"/>
      <c r="L644" s="190"/>
      <c r="M644" s="139"/>
      <c r="N644" s="139"/>
      <c r="O644" s="139"/>
      <c r="P644" s="190"/>
      <c r="Q644" s="199"/>
    </row>
    <row r="645" spans="1:17" x14ac:dyDescent="0.25">
      <c r="A645" s="136" t="s">
        <v>91</v>
      </c>
      <c r="B645" s="136">
        <v>2021</v>
      </c>
      <c r="C645" s="27" t="s">
        <v>166</v>
      </c>
      <c r="D645" s="27" t="s">
        <v>163</v>
      </c>
      <c r="E645" s="27" t="s">
        <v>92</v>
      </c>
      <c r="F645" s="34" t="s">
        <v>106</v>
      </c>
      <c r="G645" s="30" t="s">
        <v>146</v>
      </c>
      <c r="H645" s="164">
        <f t="shared" si="121"/>
        <v>0</v>
      </c>
      <c r="I645" s="190"/>
      <c r="J645" s="190"/>
      <c r="K645" s="190"/>
      <c r="L645" s="190"/>
      <c r="M645" s="139"/>
      <c r="N645" s="139"/>
      <c r="O645" s="139"/>
      <c r="P645" s="190"/>
      <c r="Q645" s="199"/>
    </row>
    <row r="646" spans="1:17" x14ac:dyDescent="0.25">
      <c r="A646" s="136" t="s">
        <v>91</v>
      </c>
      <c r="B646" s="136">
        <v>2021</v>
      </c>
      <c r="C646" s="27" t="s">
        <v>166</v>
      </c>
      <c r="D646" s="27" t="s">
        <v>164</v>
      </c>
      <c r="E646" s="27" t="s">
        <v>92</v>
      </c>
      <c r="F646" s="34" t="s">
        <v>106</v>
      </c>
      <c r="G646" s="30" t="s">
        <v>146</v>
      </c>
      <c r="H646" s="164">
        <f t="shared" si="121"/>
        <v>0</v>
      </c>
      <c r="I646" s="190"/>
      <c r="J646" s="190"/>
      <c r="K646" s="190"/>
      <c r="L646" s="190"/>
      <c r="M646" s="139"/>
      <c r="N646" s="139"/>
      <c r="O646" s="139"/>
      <c r="P646" s="190"/>
      <c r="Q646" s="199"/>
    </row>
    <row r="647" spans="1:17" x14ac:dyDescent="0.25">
      <c r="A647" s="200" t="s">
        <v>91</v>
      </c>
      <c r="B647" s="200">
        <v>2021</v>
      </c>
      <c r="C647" s="84" t="s">
        <v>166</v>
      </c>
      <c r="D647" s="84" t="s">
        <v>165</v>
      </c>
      <c r="E647" s="27" t="s">
        <v>92</v>
      </c>
      <c r="F647" s="34" t="s">
        <v>106</v>
      </c>
      <c r="G647" s="30" t="s">
        <v>146</v>
      </c>
      <c r="H647" s="164">
        <f t="shared" si="121"/>
        <v>0</v>
      </c>
      <c r="I647" s="194"/>
      <c r="J647" s="194"/>
      <c r="K647" s="194"/>
      <c r="L647" s="194"/>
      <c r="M647" s="201"/>
      <c r="N647" s="201"/>
      <c r="O647" s="201"/>
      <c r="P647" s="194"/>
      <c r="Q647" s="202"/>
    </row>
    <row r="648" spans="1:17" x14ac:dyDescent="0.25">
      <c r="A648" s="136" t="s">
        <v>91</v>
      </c>
      <c r="B648" s="136">
        <v>2022</v>
      </c>
      <c r="C648" s="66" t="s">
        <v>151</v>
      </c>
      <c r="D648" s="66" t="s">
        <v>152</v>
      </c>
      <c r="E648" s="66" t="s">
        <v>92</v>
      </c>
      <c r="F648" s="106" t="s">
        <v>106</v>
      </c>
      <c r="G648" s="99" t="s">
        <v>146</v>
      </c>
      <c r="H648" s="161">
        <f t="shared" si="121"/>
        <v>0</v>
      </c>
      <c r="I648" s="187"/>
      <c r="J648" s="187"/>
      <c r="K648" s="187"/>
      <c r="L648" s="187"/>
      <c r="M648" s="197"/>
      <c r="N648" s="197"/>
      <c r="O648" s="197"/>
      <c r="P648" s="187"/>
      <c r="Q648" s="198"/>
    </row>
    <row r="649" spans="1:17" x14ac:dyDescent="0.25">
      <c r="A649" s="136" t="s">
        <v>91</v>
      </c>
      <c r="B649" s="136">
        <v>2022</v>
      </c>
      <c r="C649" s="27" t="s">
        <v>151</v>
      </c>
      <c r="D649" s="27" t="s">
        <v>153</v>
      </c>
      <c r="E649" s="27" t="s">
        <v>92</v>
      </c>
      <c r="F649" s="34" t="s">
        <v>106</v>
      </c>
      <c r="G649" s="30" t="s">
        <v>146</v>
      </c>
      <c r="H649" s="164">
        <f t="shared" si="121"/>
        <v>0</v>
      </c>
      <c r="I649" s="190"/>
      <c r="J649" s="190"/>
      <c r="K649" s="190"/>
      <c r="L649" s="190"/>
      <c r="M649" s="139"/>
      <c r="N649" s="139"/>
      <c r="O649" s="139"/>
      <c r="P649" s="190"/>
      <c r="Q649" s="199"/>
    </row>
    <row r="650" spans="1:17" x14ac:dyDescent="0.25">
      <c r="A650" s="136" t="s">
        <v>91</v>
      </c>
      <c r="B650" s="136">
        <v>2022</v>
      </c>
      <c r="C650" s="27" t="s">
        <v>151</v>
      </c>
      <c r="D650" s="27" t="s">
        <v>154</v>
      </c>
      <c r="E650" s="27" t="s">
        <v>92</v>
      </c>
      <c r="F650" s="34" t="s">
        <v>106</v>
      </c>
      <c r="G650" s="30" t="s">
        <v>146</v>
      </c>
      <c r="H650" s="164">
        <f t="shared" si="121"/>
        <v>0</v>
      </c>
      <c r="I650" s="190"/>
      <c r="J650" s="190"/>
      <c r="K650" s="190"/>
      <c r="L650" s="190"/>
      <c r="M650" s="139"/>
      <c r="N650" s="139"/>
      <c r="O650" s="139"/>
      <c r="P650" s="190"/>
      <c r="Q650" s="199"/>
    </row>
    <row r="651" spans="1:17" x14ac:dyDescent="0.25">
      <c r="A651" s="136" t="s">
        <v>91</v>
      </c>
      <c r="B651" s="136">
        <v>2022</v>
      </c>
      <c r="C651" s="27" t="s">
        <v>151</v>
      </c>
      <c r="D651" s="27" t="s">
        <v>155</v>
      </c>
      <c r="E651" s="27" t="s">
        <v>92</v>
      </c>
      <c r="F651" s="34" t="s">
        <v>106</v>
      </c>
      <c r="G651" s="30" t="s">
        <v>146</v>
      </c>
      <c r="H651" s="164">
        <f t="shared" si="121"/>
        <v>0</v>
      </c>
      <c r="I651" s="190"/>
      <c r="J651" s="190"/>
      <c r="K651" s="190"/>
      <c r="L651" s="190"/>
      <c r="M651" s="139"/>
      <c r="N651" s="139"/>
      <c r="O651" s="139"/>
      <c r="P651" s="190"/>
      <c r="Q651" s="199"/>
    </row>
    <row r="652" spans="1:17" x14ac:dyDescent="0.25">
      <c r="A652" s="136" t="s">
        <v>91</v>
      </c>
      <c r="B652" s="136">
        <v>2022</v>
      </c>
      <c r="C652" s="27" t="s">
        <v>151</v>
      </c>
      <c r="D652" s="27" t="s">
        <v>156</v>
      </c>
      <c r="E652" s="27" t="s">
        <v>92</v>
      </c>
      <c r="F652" s="34" t="s">
        <v>106</v>
      </c>
      <c r="G652" s="30" t="s">
        <v>146</v>
      </c>
      <c r="H652" s="164">
        <f t="shared" si="121"/>
        <v>0</v>
      </c>
      <c r="I652" s="190"/>
      <c r="J652" s="190"/>
      <c r="K652" s="190"/>
      <c r="L652" s="190"/>
      <c r="M652" s="139"/>
      <c r="N652" s="139"/>
      <c r="O652" s="139"/>
      <c r="P652" s="190"/>
      <c r="Q652" s="199"/>
    </row>
    <row r="653" spans="1:17" x14ac:dyDescent="0.25">
      <c r="A653" s="136" t="s">
        <v>91</v>
      </c>
      <c r="B653" s="136">
        <v>2022</v>
      </c>
      <c r="C653" s="27" t="s">
        <v>151</v>
      </c>
      <c r="D653" s="27" t="s">
        <v>157</v>
      </c>
      <c r="E653" s="27" t="s">
        <v>92</v>
      </c>
      <c r="F653" s="34" t="s">
        <v>106</v>
      </c>
      <c r="G653" s="30" t="s">
        <v>146</v>
      </c>
      <c r="H653" s="164">
        <f t="shared" si="121"/>
        <v>0</v>
      </c>
      <c r="I653" s="190"/>
      <c r="J653" s="190"/>
      <c r="K653" s="190"/>
      <c r="L653" s="190"/>
      <c r="M653" s="139"/>
      <c r="N653" s="139"/>
      <c r="O653" s="139"/>
      <c r="P653" s="190"/>
      <c r="Q653" s="199"/>
    </row>
    <row r="654" spans="1:17" x14ac:dyDescent="0.25">
      <c r="A654" s="136" t="s">
        <v>91</v>
      </c>
      <c r="B654" s="136">
        <v>2022</v>
      </c>
      <c r="C654" s="27" t="s">
        <v>151</v>
      </c>
      <c r="D654" s="27" t="s">
        <v>158</v>
      </c>
      <c r="E654" s="27" t="s">
        <v>92</v>
      </c>
      <c r="F654" s="34" t="s">
        <v>106</v>
      </c>
      <c r="G654" s="30" t="s">
        <v>146</v>
      </c>
      <c r="H654" s="164">
        <f t="shared" si="121"/>
        <v>0</v>
      </c>
      <c r="I654" s="190"/>
      <c r="J654" s="190"/>
      <c r="K654" s="190"/>
      <c r="L654" s="190"/>
      <c r="M654" s="139"/>
      <c r="N654" s="139"/>
      <c r="O654" s="139"/>
      <c r="P654" s="190"/>
      <c r="Q654" s="199"/>
    </row>
    <row r="655" spans="1:17" x14ac:dyDescent="0.25">
      <c r="A655" s="136" t="s">
        <v>91</v>
      </c>
      <c r="B655" s="136">
        <v>2022</v>
      </c>
      <c r="C655" s="27" t="s">
        <v>151</v>
      </c>
      <c r="D655" s="27" t="s">
        <v>159</v>
      </c>
      <c r="E655" s="27" t="s">
        <v>92</v>
      </c>
      <c r="F655" s="34" t="s">
        <v>106</v>
      </c>
      <c r="G655" s="30" t="s">
        <v>146</v>
      </c>
      <c r="H655" s="164">
        <f t="shared" si="121"/>
        <v>0</v>
      </c>
      <c r="I655" s="190"/>
      <c r="J655" s="190"/>
      <c r="K655" s="190"/>
      <c r="L655" s="190"/>
      <c r="M655" s="139"/>
      <c r="N655" s="139"/>
      <c r="O655" s="139"/>
      <c r="P655" s="190"/>
      <c r="Q655" s="199"/>
    </row>
    <row r="656" spans="1:17" x14ac:dyDescent="0.25">
      <c r="A656" s="136" t="s">
        <v>91</v>
      </c>
      <c r="B656" s="136">
        <v>2022</v>
      </c>
      <c r="C656" s="27" t="s">
        <v>151</v>
      </c>
      <c r="D656" s="27" t="s">
        <v>160</v>
      </c>
      <c r="E656" s="27" t="s">
        <v>92</v>
      </c>
      <c r="F656" s="34" t="s">
        <v>106</v>
      </c>
      <c r="G656" s="30" t="s">
        <v>146</v>
      </c>
      <c r="H656" s="164">
        <f t="shared" si="121"/>
        <v>0</v>
      </c>
      <c r="I656" s="190"/>
      <c r="J656" s="190"/>
      <c r="K656" s="190"/>
      <c r="L656" s="190"/>
      <c r="M656" s="139"/>
      <c r="N656" s="139"/>
      <c r="O656" s="139"/>
      <c r="P656" s="190"/>
      <c r="Q656" s="199"/>
    </row>
    <row r="657" spans="1:17" x14ac:dyDescent="0.25">
      <c r="A657" s="136" t="s">
        <v>91</v>
      </c>
      <c r="B657" s="136">
        <v>2022</v>
      </c>
      <c r="C657" s="27" t="s">
        <v>151</v>
      </c>
      <c r="D657" s="27" t="s">
        <v>161</v>
      </c>
      <c r="E657" s="27" t="s">
        <v>92</v>
      </c>
      <c r="F657" s="34" t="s">
        <v>106</v>
      </c>
      <c r="G657" s="30" t="s">
        <v>146</v>
      </c>
      <c r="H657" s="164">
        <f t="shared" si="121"/>
        <v>0</v>
      </c>
      <c r="I657" s="190"/>
      <c r="J657" s="190"/>
      <c r="K657" s="190"/>
      <c r="L657" s="190"/>
      <c r="M657" s="139"/>
      <c r="N657" s="139"/>
      <c r="O657" s="139"/>
      <c r="P657" s="190"/>
      <c r="Q657" s="199"/>
    </row>
    <row r="658" spans="1:17" x14ac:dyDescent="0.25">
      <c r="A658" s="136" t="s">
        <v>91</v>
      </c>
      <c r="B658" s="136">
        <v>2022</v>
      </c>
      <c r="C658" s="27" t="s">
        <v>151</v>
      </c>
      <c r="D658" s="27" t="s">
        <v>162</v>
      </c>
      <c r="E658" s="27" t="s">
        <v>92</v>
      </c>
      <c r="F658" s="34" t="s">
        <v>106</v>
      </c>
      <c r="G658" s="30" t="s">
        <v>146</v>
      </c>
      <c r="H658" s="164">
        <f t="shared" si="121"/>
        <v>0</v>
      </c>
      <c r="I658" s="190"/>
      <c r="J658" s="190"/>
      <c r="K658" s="190"/>
      <c r="L658" s="190"/>
      <c r="M658" s="139"/>
      <c r="N658" s="139"/>
      <c r="O658" s="139"/>
      <c r="P658" s="190"/>
      <c r="Q658" s="199"/>
    </row>
    <row r="659" spans="1:17" x14ac:dyDescent="0.25">
      <c r="A659" s="136" t="s">
        <v>91</v>
      </c>
      <c r="B659" s="136">
        <v>2022</v>
      </c>
      <c r="C659" s="27" t="s">
        <v>151</v>
      </c>
      <c r="D659" s="27" t="s">
        <v>163</v>
      </c>
      <c r="E659" s="27" t="s">
        <v>92</v>
      </c>
      <c r="F659" s="34" t="s">
        <v>106</v>
      </c>
      <c r="G659" s="30" t="s">
        <v>146</v>
      </c>
      <c r="H659" s="164">
        <f t="shared" si="121"/>
        <v>0</v>
      </c>
      <c r="I659" s="190"/>
      <c r="J659" s="190"/>
      <c r="K659" s="190"/>
      <c r="L659" s="190"/>
      <c r="M659" s="139"/>
      <c r="N659" s="139"/>
      <c r="O659" s="139"/>
      <c r="P659" s="190"/>
      <c r="Q659" s="199"/>
    </row>
    <row r="660" spans="1:17" x14ac:dyDescent="0.25">
      <c r="A660" s="136" t="s">
        <v>91</v>
      </c>
      <c r="B660" s="136">
        <v>2022</v>
      </c>
      <c r="C660" s="27" t="s">
        <v>151</v>
      </c>
      <c r="D660" s="27" t="s">
        <v>164</v>
      </c>
      <c r="E660" s="27" t="s">
        <v>92</v>
      </c>
      <c r="F660" s="34" t="s">
        <v>106</v>
      </c>
      <c r="G660" s="30" t="s">
        <v>146</v>
      </c>
      <c r="H660" s="164">
        <f t="shared" si="121"/>
        <v>0</v>
      </c>
      <c r="I660" s="190"/>
      <c r="J660" s="190"/>
      <c r="K660" s="190"/>
      <c r="L660" s="190"/>
      <c r="M660" s="139"/>
      <c r="N660" s="139"/>
      <c r="O660" s="139"/>
      <c r="P660" s="190"/>
      <c r="Q660" s="199"/>
    </row>
    <row r="661" spans="1:17" x14ac:dyDescent="0.25">
      <c r="A661" s="136" t="s">
        <v>91</v>
      </c>
      <c r="B661" s="136">
        <v>2022</v>
      </c>
      <c r="C661" s="27" t="s">
        <v>151</v>
      </c>
      <c r="D661" s="27" t="s">
        <v>165</v>
      </c>
      <c r="E661" s="27" t="s">
        <v>92</v>
      </c>
      <c r="F661" s="34" t="s">
        <v>106</v>
      </c>
      <c r="G661" s="30" t="s">
        <v>146</v>
      </c>
      <c r="H661" s="164">
        <f t="shared" si="121"/>
        <v>0</v>
      </c>
      <c r="I661" s="190"/>
      <c r="J661" s="190"/>
      <c r="K661" s="190"/>
      <c r="L661" s="190"/>
      <c r="M661" s="139"/>
      <c r="N661" s="139"/>
      <c r="O661" s="139"/>
      <c r="P661" s="190"/>
      <c r="Q661" s="199"/>
    </row>
    <row r="662" spans="1:17" x14ac:dyDescent="0.25">
      <c r="A662" s="136" t="s">
        <v>91</v>
      </c>
      <c r="B662" s="136">
        <v>2022</v>
      </c>
      <c r="C662" s="27" t="s">
        <v>166</v>
      </c>
      <c r="D662" s="27" t="s">
        <v>152</v>
      </c>
      <c r="E662" s="27" t="s">
        <v>92</v>
      </c>
      <c r="F662" s="34" t="s">
        <v>106</v>
      </c>
      <c r="G662" s="30" t="s">
        <v>146</v>
      </c>
      <c r="H662" s="164">
        <f t="shared" si="121"/>
        <v>0</v>
      </c>
      <c r="I662" s="190"/>
      <c r="J662" s="190"/>
      <c r="K662" s="190"/>
      <c r="L662" s="190"/>
      <c r="M662" s="139"/>
      <c r="N662" s="139"/>
      <c r="O662" s="139"/>
      <c r="P662" s="190"/>
      <c r="Q662" s="199"/>
    </row>
    <row r="663" spans="1:17" x14ac:dyDescent="0.25">
      <c r="A663" s="136" t="s">
        <v>91</v>
      </c>
      <c r="B663" s="136">
        <v>2022</v>
      </c>
      <c r="C663" s="27" t="s">
        <v>166</v>
      </c>
      <c r="D663" s="27" t="s">
        <v>153</v>
      </c>
      <c r="E663" s="27" t="s">
        <v>92</v>
      </c>
      <c r="F663" s="34" t="s">
        <v>106</v>
      </c>
      <c r="G663" s="30" t="s">
        <v>146</v>
      </c>
      <c r="H663" s="164">
        <f t="shared" si="121"/>
        <v>0</v>
      </c>
      <c r="I663" s="190"/>
      <c r="J663" s="190"/>
      <c r="K663" s="190"/>
      <c r="L663" s="190"/>
      <c r="M663" s="139"/>
      <c r="N663" s="139"/>
      <c r="O663" s="139"/>
      <c r="P663" s="190"/>
      <c r="Q663" s="199"/>
    </row>
    <row r="664" spans="1:17" x14ac:dyDescent="0.25">
      <c r="A664" s="136" t="s">
        <v>91</v>
      </c>
      <c r="B664" s="136">
        <v>2022</v>
      </c>
      <c r="C664" s="27" t="s">
        <v>166</v>
      </c>
      <c r="D664" s="27" t="s">
        <v>154</v>
      </c>
      <c r="E664" s="27" t="s">
        <v>92</v>
      </c>
      <c r="F664" s="34" t="s">
        <v>106</v>
      </c>
      <c r="G664" s="30" t="s">
        <v>146</v>
      </c>
      <c r="H664" s="164">
        <f t="shared" si="121"/>
        <v>0</v>
      </c>
      <c r="I664" s="190"/>
      <c r="J664" s="190"/>
      <c r="K664" s="190"/>
      <c r="L664" s="190"/>
      <c r="M664" s="139"/>
      <c r="N664" s="139"/>
      <c r="O664" s="139"/>
      <c r="P664" s="190"/>
      <c r="Q664" s="199"/>
    </row>
    <row r="665" spans="1:17" x14ac:dyDescent="0.25">
      <c r="A665" s="136" t="s">
        <v>91</v>
      </c>
      <c r="B665" s="136">
        <v>2022</v>
      </c>
      <c r="C665" s="27" t="s">
        <v>166</v>
      </c>
      <c r="D665" s="27" t="s">
        <v>155</v>
      </c>
      <c r="E665" s="27" t="s">
        <v>92</v>
      </c>
      <c r="F665" s="34" t="s">
        <v>106</v>
      </c>
      <c r="G665" s="30" t="s">
        <v>146</v>
      </c>
      <c r="H665" s="164">
        <f t="shared" si="121"/>
        <v>0</v>
      </c>
      <c r="I665" s="190"/>
      <c r="J665" s="190"/>
      <c r="K665" s="190"/>
      <c r="L665" s="190"/>
      <c r="M665" s="139"/>
      <c r="N665" s="139"/>
      <c r="O665" s="139"/>
      <c r="P665" s="190"/>
      <c r="Q665" s="199"/>
    </row>
    <row r="666" spans="1:17" x14ac:dyDescent="0.25">
      <c r="A666" s="136" t="s">
        <v>91</v>
      </c>
      <c r="B666" s="136">
        <v>2022</v>
      </c>
      <c r="C666" s="27" t="s">
        <v>166</v>
      </c>
      <c r="D666" s="27" t="s">
        <v>156</v>
      </c>
      <c r="E666" s="27" t="s">
        <v>92</v>
      </c>
      <c r="F666" s="34" t="s">
        <v>106</v>
      </c>
      <c r="G666" s="30" t="s">
        <v>146</v>
      </c>
      <c r="H666" s="164">
        <f t="shared" si="121"/>
        <v>0</v>
      </c>
      <c r="I666" s="190"/>
      <c r="J666" s="190"/>
      <c r="K666" s="190"/>
      <c r="L666" s="190"/>
      <c r="M666" s="139"/>
      <c r="N666" s="139"/>
      <c r="O666" s="139"/>
      <c r="P666" s="190"/>
      <c r="Q666" s="199"/>
    </row>
    <row r="667" spans="1:17" x14ac:dyDescent="0.25">
      <c r="A667" s="136" t="s">
        <v>91</v>
      </c>
      <c r="B667" s="136">
        <v>2022</v>
      </c>
      <c r="C667" s="27" t="s">
        <v>166</v>
      </c>
      <c r="D667" s="27" t="s">
        <v>157</v>
      </c>
      <c r="E667" s="27" t="s">
        <v>92</v>
      </c>
      <c r="F667" s="34" t="s">
        <v>106</v>
      </c>
      <c r="G667" s="30" t="s">
        <v>146</v>
      </c>
      <c r="H667" s="164">
        <f t="shared" si="121"/>
        <v>0</v>
      </c>
      <c r="I667" s="190"/>
      <c r="J667" s="190"/>
      <c r="K667" s="190"/>
      <c r="L667" s="190"/>
      <c r="M667" s="139"/>
      <c r="N667" s="139"/>
      <c r="O667" s="139"/>
      <c r="P667" s="190"/>
      <c r="Q667" s="199"/>
    </row>
    <row r="668" spans="1:17" x14ac:dyDescent="0.25">
      <c r="A668" s="136" t="s">
        <v>91</v>
      </c>
      <c r="B668" s="136">
        <v>2022</v>
      </c>
      <c r="C668" s="27" t="s">
        <v>166</v>
      </c>
      <c r="D668" s="27" t="s">
        <v>158</v>
      </c>
      <c r="E668" s="27" t="s">
        <v>92</v>
      </c>
      <c r="F668" s="34" t="s">
        <v>106</v>
      </c>
      <c r="G668" s="30" t="s">
        <v>146</v>
      </c>
      <c r="H668" s="164">
        <f t="shared" si="121"/>
        <v>0</v>
      </c>
      <c r="I668" s="190"/>
      <c r="J668" s="190"/>
      <c r="K668" s="190"/>
      <c r="L668" s="190"/>
      <c r="M668" s="139"/>
      <c r="N668" s="139"/>
      <c r="O668" s="139"/>
      <c r="P668" s="190"/>
      <c r="Q668" s="199"/>
    </row>
    <row r="669" spans="1:17" x14ac:dyDescent="0.25">
      <c r="A669" s="136" t="s">
        <v>91</v>
      </c>
      <c r="B669" s="136">
        <v>2022</v>
      </c>
      <c r="C669" s="27" t="s">
        <v>166</v>
      </c>
      <c r="D669" s="27" t="s">
        <v>159</v>
      </c>
      <c r="E669" s="27" t="s">
        <v>92</v>
      </c>
      <c r="F669" s="34" t="s">
        <v>106</v>
      </c>
      <c r="G669" s="30" t="s">
        <v>146</v>
      </c>
      <c r="H669" s="164">
        <f t="shared" si="121"/>
        <v>0</v>
      </c>
      <c r="I669" s="190"/>
      <c r="J669" s="190"/>
      <c r="K669" s="190"/>
      <c r="L669" s="190"/>
      <c r="M669" s="139"/>
      <c r="N669" s="139"/>
      <c r="O669" s="139"/>
      <c r="P669" s="190"/>
      <c r="Q669" s="199"/>
    </row>
    <row r="670" spans="1:17" x14ac:dyDescent="0.25">
      <c r="A670" s="136" t="s">
        <v>91</v>
      </c>
      <c r="B670" s="136">
        <v>2022</v>
      </c>
      <c r="C670" s="27" t="s">
        <v>166</v>
      </c>
      <c r="D670" s="27" t="s">
        <v>160</v>
      </c>
      <c r="E670" s="27" t="s">
        <v>92</v>
      </c>
      <c r="F670" s="34" t="s">
        <v>106</v>
      </c>
      <c r="G670" s="30" t="s">
        <v>146</v>
      </c>
      <c r="H670" s="164">
        <f t="shared" si="121"/>
        <v>0</v>
      </c>
      <c r="I670" s="190"/>
      <c r="J670" s="190"/>
      <c r="K670" s="190"/>
      <c r="L670" s="190"/>
      <c r="M670" s="139"/>
      <c r="N670" s="139"/>
      <c r="O670" s="139"/>
      <c r="P670" s="190"/>
      <c r="Q670" s="199"/>
    </row>
    <row r="671" spans="1:17" x14ac:dyDescent="0.25">
      <c r="A671" s="136" t="s">
        <v>91</v>
      </c>
      <c r="B671" s="136">
        <v>2022</v>
      </c>
      <c r="C671" s="27" t="s">
        <v>166</v>
      </c>
      <c r="D671" s="27" t="s">
        <v>161</v>
      </c>
      <c r="E671" s="27" t="s">
        <v>92</v>
      </c>
      <c r="F671" s="34" t="s">
        <v>106</v>
      </c>
      <c r="G671" s="30" t="s">
        <v>146</v>
      </c>
      <c r="H671" s="164">
        <f t="shared" si="121"/>
        <v>0</v>
      </c>
      <c r="I671" s="190"/>
      <c r="J671" s="190"/>
      <c r="K671" s="190"/>
      <c r="L671" s="190"/>
      <c r="M671" s="139"/>
      <c r="N671" s="139"/>
      <c r="O671" s="139"/>
      <c r="P671" s="190"/>
      <c r="Q671" s="199"/>
    </row>
    <row r="672" spans="1:17" x14ac:dyDescent="0.25">
      <c r="A672" s="136" t="s">
        <v>91</v>
      </c>
      <c r="B672" s="136">
        <v>2022</v>
      </c>
      <c r="C672" s="27" t="s">
        <v>166</v>
      </c>
      <c r="D672" s="27" t="s">
        <v>162</v>
      </c>
      <c r="E672" s="27" t="s">
        <v>92</v>
      </c>
      <c r="F672" s="34" t="s">
        <v>106</v>
      </c>
      <c r="G672" s="30" t="s">
        <v>146</v>
      </c>
      <c r="H672" s="164">
        <f t="shared" si="121"/>
        <v>0</v>
      </c>
      <c r="I672" s="190"/>
      <c r="J672" s="190"/>
      <c r="K672" s="190"/>
      <c r="L672" s="190"/>
      <c r="M672" s="139"/>
      <c r="N672" s="139"/>
      <c r="O672" s="139"/>
      <c r="P672" s="190"/>
      <c r="Q672" s="199"/>
    </row>
    <row r="673" spans="1:17" x14ac:dyDescent="0.25">
      <c r="A673" s="136" t="s">
        <v>91</v>
      </c>
      <c r="B673" s="136">
        <v>2022</v>
      </c>
      <c r="C673" s="27" t="s">
        <v>166</v>
      </c>
      <c r="D673" s="27" t="s">
        <v>163</v>
      </c>
      <c r="E673" s="27" t="s">
        <v>92</v>
      </c>
      <c r="F673" s="34" t="s">
        <v>106</v>
      </c>
      <c r="G673" s="30" t="s">
        <v>146</v>
      </c>
      <c r="H673" s="164">
        <f t="shared" si="121"/>
        <v>0</v>
      </c>
      <c r="I673" s="190"/>
      <c r="J673" s="190"/>
      <c r="K673" s="190"/>
      <c r="L673" s="190"/>
      <c r="M673" s="139"/>
      <c r="N673" s="139"/>
      <c r="O673" s="139"/>
      <c r="P673" s="190"/>
      <c r="Q673" s="199"/>
    </row>
    <row r="674" spans="1:17" x14ac:dyDescent="0.25">
      <c r="A674" s="136" t="s">
        <v>91</v>
      </c>
      <c r="B674" s="136">
        <v>2022</v>
      </c>
      <c r="C674" s="27" t="s">
        <v>166</v>
      </c>
      <c r="D674" s="27" t="s">
        <v>164</v>
      </c>
      <c r="E674" s="27" t="s">
        <v>92</v>
      </c>
      <c r="F674" s="34" t="s">
        <v>106</v>
      </c>
      <c r="G674" s="30" t="s">
        <v>146</v>
      </c>
      <c r="H674" s="164">
        <f t="shared" si="121"/>
        <v>0</v>
      </c>
      <c r="I674" s="190"/>
      <c r="J674" s="190"/>
      <c r="K674" s="190"/>
      <c r="L674" s="190"/>
      <c r="M674" s="139"/>
      <c r="N674" s="139"/>
      <c r="O674" s="139"/>
      <c r="P674" s="190"/>
      <c r="Q674" s="199"/>
    </row>
    <row r="675" spans="1:17" x14ac:dyDescent="0.25">
      <c r="A675" s="200" t="s">
        <v>91</v>
      </c>
      <c r="B675" s="200">
        <v>2022</v>
      </c>
      <c r="C675" s="84" t="s">
        <v>166</v>
      </c>
      <c r="D675" s="84" t="s">
        <v>165</v>
      </c>
      <c r="E675" s="27" t="s">
        <v>92</v>
      </c>
      <c r="F675" s="34" t="s">
        <v>106</v>
      </c>
      <c r="G675" s="30" t="s">
        <v>146</v>
      </c>
      <c r="H675" s="164">
        <f t="shared" si="121"/>
        <v>0</v>
      </c>
      <c r="I675" s="194"/>
      <c r="J675" s="194"/>
      <c r="K675" s="194"/>
      <c r="L675" s="194"/>
      <c r="M675" s="201"/>
      <c r="N675" s="201"/>
      <c r="O675" s="201"/>
      <c r="P675" s="194"/>
      <c r="Q675" s="202"/>
    </row>
    <row r="676" spans="1:17" x14ac:dyDescent="0.25">
      <c r="A676" s="136" t="s">
        <v>91</v>
      </c>
      <c r="B676" s="136">
        <v>2023</v>
      </c>
      <c r="C676" s="66" t="s">
        <v>151</v>
      </c>
      <c r="D676" s="66" t="s">
        <v>152</v>
      </c>
      <c r="E676" s="66" t="s">
        <v>92</v>
      </c>
      <c r="F676" s="106" t="s">
        <v>106</v>
      </c>
      <c r="G676" s="99" t="s">
        <v>146</v>
      </c>
      <c r="H676" s="161">
        <f t="shared" si="121"/>
        <v>0</v>
      </c>
      <c r="I676" s="187"/>
      <c r="J676" s="187"/>
      <c r="K676" s="187"/>
      <c r="L676" s="187"/>
      <c r="M676" s="197"/>
      <c r="N676" s="197"/>
      <c r="O676" s="197"/>
      <c r="P676" s="187"/>
      <c r="Q676" s="198"/>
    </row>
    <row r="677" spans="1:17" x14ac:dyDescent="0.25">
      <c r="A677" s="136" t="s">
        <v>91</v>
      </c>
      <c r="B677" s="136">
        <v>2023</v>
      </c>
      <c r="C677" s="27" t="s">
        <v>151</v>
      </c>
      <c r="D677" s="27" t="s">
        <v>153</v>
      </c>
      <c r="E677" s="27" t="s">
        <v>92</v>
      </c>
      <c r="F677" s="34" t="s">
        <v>106</v>
      </c>
      <c r="G677" s="30" t="s">
        <v>146</v>
      </c>
      <c r="H677" s="164">
        <f t="shared" si="121"/>
        <v>0</v>
      </c>
      <c r="I677" s="190"/>
      <c r="J677" s="190"/>
      <c r="K677" s="190"/>
      <c r="L677" s="190"/>
      <c r="M677" s="139"/>
      <c r="N677" s="139"/>
      <c r="O677" s="139"/>
      <c r="P677" s="190"/>
      <c r="Q677" s="199"/>
    </row>
    <row r="678" spans="1:17" x14ac:dyDescent="0.25">
      <c r="A678" s="136" t="s">
        <v>91</v>
      </c>
      <c r="B678" s="136">
        <v>2023</v>
      </c>
      <c r="C678" s="27" t="s">
        <v>151</v>
      </c>
      <c r="D678" s="27" t="s">
        <v>154</v>
      </c>
      <c r="E678" s="27" t="s">
        <v>92</v>
      </c>
      <c r="F678" s="34" t="s">
        <v>106</v>
      </c>
      <c r="G678" s="30" t="s">
        <v>146</v>
      </c>
      <c r="H678" s="164">
        <f t="shared" si="121"/>
        <v>0</v>
      </c>
      <c r="I678" s="190"/>
      <c r="J678" s="190"/>
      <c r="K678" s="190"/>
      <c r="L678" s="190"/>
      <c r="M678" s="139"/>
      <c r="N678" s="139"/>
      <c r="O678" s="139"/>
      <c r="P678" s="190"/>
      <c r="Q678" s="199"/>
    </row>
    <row r="679" spans="1:17" x14ac:dyDescent="0.25">
      <c r="A679" s="136" t="s">
        <v>91</v>
      </c>
      <c r="B679" s="136">
        <v>2023</v>
      </c>
      <c r="C679" s="27" t="s">
        <v>151</v>
      </c>
      <c r="D679" s="27" t="s">
        <v>155</v>
      </c>
      <c r="E679" s="27" t="s">
        <v>92</v>
      </c>
      <c r="F679" s="34" t="s">
        <v>106</v>
      </c>
      <c r="G679" s="30" t="s">
        <v>146</v>
      </c>
      <c r="H679" s="164">
        <f t="shared" si="121"/>
        <v>0</v>
      </c>
      <c r="I679" s="190"/>
      <c r="J679" s="190"/>
      <c r="K679" s="190"/>
      <c r="L679" s="190"/>
      <c r="M679" s="139"/>
      <c r="N679" s="139"/>
      <c r="O679" s="139"/>
      <c r="P679" s="190"/>
      <c r="Q679" s="199"/>
    </row>
    <row r="680" spans="1:17" x14ac:dyDescent="0.25">
      <c r="A680" s="136" t="s">
        <v>91</v>
      </c>
      <c r="B680" s="136">
        <v>2023</v>
      </c>
      <c r="C680" s="27" t="s">
        <v>151</v>
      </c>
      <c r="D680" s="27" t="s">
        <v>156</v>
      </c>
      <c r="E680" s="27" t="s">
        <v>92</v>
      </c>
      <c r="F680" s="34" t="s">
        <v>106</v>
      </c>
      <c r="G680" s="414" t="s">
        <v>146</v>
      </c>
      <c r="H680" s="164">
        <f t="shared" si="121"/>
        <v>0</v>
      </c>
      <c r="I680" s="190"/>
      <c r="J680" s="190"/>
      <c r="K680" s="190"/>
      <c r="L680" s="190"/>
      <c r="M680" s="139"/>
      <c r="N680" s="139"/>
      <c r="O680" s="139"/>
      <c r="P680" s="190"/>
      <c r="Q680" s="199"/>
    </row>
    <row r="681" spans="1:17" x14ac:dyDescent="0.25">
      <c r="A681" s="136" t="s">
        <v>91</v>
      </c>
      <c r="B681" s="136">
        <v>2023</v>
      </c>
      <c r="C681" s="27" t="s">
        <v>151</v>
      </c>
      <c r="D681" s="27" t="s">
        <v>157</v>
      </c>
      <c r="E681" s="27" t="s">
        <v>92</v>
      </c>
      <c r="F681" s="34" t="s">
        <v>106</v>
      </c>
      <c r="G681" s="414" t="s">
        <v>146</v>
      </c>
      <c r="H681" s="164">
        <f t="shared" si="121"/>
        <v>0</v>
      </c>
      <c r="I681" s="190"/>
      <c r="J681" s="190"/>
      <c r="K681" s="190"/>
      <c r="L681" s="190"/>
      <c r="M681" s="139"/>
      <c r="N681" s="139"/>
      <c r="O681" s="139"/>
      <c r="P681" s="190"/>
      <c r="Q681" s="199"/>
    </row>
    <row r="682" spans="1:17" x14ac:dyDescent="0.25">
      <c r="A682" s="136" t="s">
        <v>91</v>
      </c>
      <c r="B682" s="136">
        <v>2023</v>
      </c>
      <c r="C682" s="27" t="s">
        <v>151</v>
      </c>
      <c r="D682" s="27" t="s">
        <v>158</v>
      </c>
      <c r="E682" s="27" t="s">
        <v>92</v>
      </c>
      <c r="F682" s="34" t="s">
        <v>106</v>
      </c>
      <c r="G682" s="414" t="s">
        <v>146</v>
      </c>
      <c r="H682" s="164">
        <f t="shared" si="121"/>
        <v>0</v>
      </c>
      <c r="I682" s="190"/>
      <c r="J682" s="190"/>
      <c r="K682" s="190"/>
      <c r="L682" s="190"/>
      <c r="M682" s="139"/>
      <c r="N682" s="139"/>
      <c r="O682" s="139"/>
      <c r="P682" s="190"/>
      <c r="Q682" s="199"/>
    </row>
    <row r="683" spans="1:17" x14ac:dyDescent="0.25">
      <c r="A683" s="136" t="s">
        <v>91</v>
      </c>
      <c r="B683" s="136">
        <v>2023</v>
      </c>
      <c r="C683" s="27" t="s">
        <v>151</v>
      </c>
      <c r="D683" s="27" t="s">
        <v>159</v>
      </c>
      <c r="E683" s="27" t="s">
        <v>92</v>
      </c>
      <c r="F683" s="34" t="s">
        <v>106</v>
      </c>
      <c r="G683" s="414" t="s">
        <v>146</v>
      </c>
      <c r="H683" s="164">
        <f t="shared" si="121"/>
        <v>0</v>
      </c>
      <c r="I683" s="190"/>
      <c r="J683" s="190"/>
      <c r="K683" s="190"/>
      <c r="L683" s="190"/>
      <c r="M683" s="139"/>
      <c r="N683" s="139"/>
      <c r="O683" s="139"/>
      <c r="P683" s="190"/>
      <c r="Q683" s="199"/>
    </row>
    <row r="684" spans="1:17" x14ac:dyDescent="0.25">
      <c r="A684" s="136" t="s">
        <v>91</v>
      </c>
      <c r="B684" s="136">
        <v>2023</v>
      </c>
      <c r="C684" s="27" t="s">
        <v>151</v>
      </c>
      <c r="D684" s="27" t="s">
        <v>160</v>
      </c>
      <c r="E684" s="27" t="s">
        <v>92</v>
      </c>
      <c r="F684" s="34" t="s">
        <v>106</v>
      </c>
      <c r="G684" s="414" t="s">
        <v>146</v>
      </c>
      <c r="H684" s="164">
        <f t="shared" si="121"/>
        <v>0</v>
      </c>
      <c r="I684" s="190"/>
      <c r="J684" s="190"/>
      <c r="K684" s="190"/>
      <c r="L684" s="190"/>
      <c r="M684" s="139"/>
      <c r="N684" s="139"/>
      <c r="O684" s="139"/>
      <c r="P684" s="190"/>
      <c r="Q684" s="199"/>
    </row>
    <row r="685" spans="1:17" x14ac:dyDescent="0.25">
      <c r="A685" s="136" t="s">
        <v>91</v>
      </c>
      <c r="B685" s="136">
        <v>2023</v>
      </c>
      <c r="C685" s="27" t="s">
        <v>151</v>
      </c>
      <c r="D685" s="27" t="s">
        <v>161</v>
      </c>
      <c r="E685" s="27" t="s">
        <v>92</v>
      </c>
      <c r="F685" s="34" t="s">
        <v>106</v>
      </c>
      <c r="G685" s="414" t="s">
        <v>146</v>
      </c>
      <c r="H685" s="164">
        <f t="shared" si="121"/>
        <v>0</v>
      </c>
      <c r="I685" s="190"/>
      <c r="J685" s="190"/>
      <c r="K685" s="190"/>
      <c r="L685" s="190"/>
      <c r="M685" s="139"/>
      <c r="N685" s="139"/>
      <c r="O685" s="139"/>
      <c r="P685" s="190"/>
      <c r="Q685" s="199"/>
    </row>
    <row r="686" spans="1:17" x14ac:dyDescent="0.25">
      <c r="A686" s="136" t="s">
        <v>91</v>
      </c>
      <c r="B686" s="136">
        <v>2023</v>
      </c>
      <c r="C686" s="27" t="s">
        <v>151</v>
      </c>
      <c r="D686" s="27" t="s">
        <v>162</v>
      </c>
      <c r="E686" s="27" t="s">
        <v>92</v>
      </c>
      <c r="F686" s="34" t="s">
        <v>106</v>
      </c>
      <c r="G686" s="414" t="s">
        <v>146</v>
      </c>
      <c r="H686" s="164">
        <f t="shared" si="121"/>
        <v>0</v>
      </c>
      <c r="I686" s="190"/>
      <c r="J686" s="190"/>
      <c r="K686" s="190"/>
      <c r="L686" s="190"/>
      <c r="M686" s="139"/>
      <c r="N686" s="139"/>
      <c r="O686" s="139"/>
      <c r="P686" s="190"/>
      <c r="Q686" s="199"/>
    </row>
    <row r="687" spans="1:17" x14ac:dyDescent="0.25">
      <c r="A687" s="136" t="s">
        <v>91</v>
      </c>
      <c r="B687" s="136">
        <v>2023</v>
      </c>
      <c r="C687" s="27" t="s">
        <v>151</v>
      </c>
      <c r="D687" s="27" t="s">
        <v>163</v>
      </c>
      <c r="E687" s="27" t="s">
        <v>92</v>
      </c>
      <c r="F687" s="34" t="s">
        <v>106</v>
      </c>
      <c r="G687" s="414" t="s">
        <v>146</v>
      </c>
      <c r="H687" s="164">
        <f t="shared" si="121"/>
        <v>0</v>
      </c>
      <c r="I687" s="190"/>
      <c r="J687" s="190"/>
      <c r="K687" s="190"/>
      <c r="L687" s="190"/>
      <c r="M687" s="139"/>
      <c r="N687" s="139"/>
      <c r="O687" s="139"/>
      <c r="P687" s="190"/>
      <c r="Q687" s="199"/>
    </row>
    <row r="688" spans="1:17" x14ac:dyDescent="0.25">
      <c r="A688" s="136" t="s">
        <v>91</v>
      </c>
      <c r="B688" s="136">
        <v>2023</v>
      </c>
      <c r="C688" s="27" t="s">
        <v>151</v>
      </c>
      <c r="D688" s="27" t="s">
        <v>164</v>
      </c>
      <c r="E688" s="27" t="s">
        <v>92</v>
      </c>
      <c r="F688" s="34" t="s">
        <v>106</v>
      </c>
      <c r="G688" s="414" t="s">
        <v>146</v>
      </c>
      <c r="H688" s="164">
        <f t="shared" si="121"/>
        <v>0</v>
      </c>
      <c r="I688" s="190"/>
      <c r="J688" s="190"/>
      <c r="K688" s="190"/>
      <c r="L688" s="190"/>
      <c r="M688" s="139"/>
      <c r="N688" s="139"/>
      <c r="O688" s="139"/>
      <c r="P688" s="190"/>
      <c r="Q688" s="199"/>
    </row>
    <row r="689" spans="1:17" x14ac:dyDescent="0.25">
      <c r="A689" s="136" t="s">
        <v>91</v>
      </c>
      <c r="B689" s="136">
        <v>2023</v>
      </c>
      <c r="C689" s="27" t="s">
        <v>151</v>
      </c>
      <c r="D689" s="27" t="s">
        <v>165</v>
      </c>
      <c r="E689" s="27" t="s">
        <v>92</v>
      </c>
      <c r="F689" s="34" t="s">
        <v>106</v>
      </c>
      <c r="G689" s="414" t="s">
        <v>146</v>
      </c>
      <c r="H689" s="164">
        <f t="shared" si="121"/>
        <v>0</v>
      </c>
      <c r="I689" s="190"/>
      <c r="J689" s="190"/>
      <c r="K689" s="190"/>
      <c r="L689" s="190"/>
      <c r="M689" s="139"/>
      <c r="N689" s="139"/>
      <c r="O689" s="139"/>
      <c r="P689" s="190"/>
      <c r="Q689" s="199"/>
    </row>
    <row r="690" spans="1:17" x14ac:dyDescent="0.25">
      <c r="A690" s="136" t="s">
        <v>91</v>
      </c>
      <c r="B690" s="136">
        <v>2023</v>
      </c>
      <c r="C690" s="27" t="s">
        <v>166</v>
      </c>
      <c r="D690" s="27" t="s">
        <v>152</v>
      </c>
      <c r="E690" s="27" t="s">
        <v>92</v>
      </c>
      <c r="F690" s="34" t="s">
        <v>106</v>
      </c>
      <c r="G690" s="414" t="s">
        <v>146</v>
      </c>
      <c r="H690" s="164">
        <f t="shared" si="121"/>
        <v>0</v>
      </c>
      <c r="I690" s="190"/>
      <c r="J690" s="190"/>
      <c r="K690" s="190"/>
      <c r="L690" s="190"/>
      <c r="M690" s="139"/>
      <c r="N690" s="139"/>
      <c r="O690" s="139"/>
      <c r="P690" s="190"/>
      <c r="Q690" s="199"/>
    </row>
    <row r="691" spans="1:17" x14ac:dyDescent="0.25">
      <c r="A691" s="136" t="s">
        <v>91</v>
      </c>
      <c r="B691" s="136">
        <v>2023</v>
      </c>
      <c r="C691" s="27" t="s">
        <v>166</v>
      </c>
      <c r="D691" s="27" t="s">
        <v>153</v>
      </c>
      <c r="E691" s="27" t="s">
        <v>92</v>
      </c>
      <c r="F691" s="34" t="s">
        <v>106</v>
      </c>
      <c r="G691" s="414" t="s">
        <v>146</v>
      </c>
      <c r="H691" s="164">
        <f t="shared" si="121"/>
        <v>0</v>
      </c>
      <c r="I691" s="190"/>
      <c r="J691" s="190"/>
      <c r="K691" s="190"/>
      <c r="L691" s="190"/>
      <c r="M691" s="139"/>
      <c r="N691" s="139"/>
      <c r="O691" s="139"/>
      <c r="P691" s="190"/>
      <c r="Q691" s="199"/>
    </row>
    <row r="692" spans="1:17" x14ac:dyDescent="0.25">
      <c r="A692" s="136" t="s">
        <v>91</v>
      </c>
      <c r="B692" s="136">
        <v>2023</v>
      </c>
      <c r="C692" s="27" t="s">
        <v>166</v>
      </c>
      <c r="D692" s="27" t="s">
        <v>154</v>
      </c>
      <c r="E692" s="27" t="s">
        <v>92</v>
      </c>
      <c r="F692" s="34" t="s">
        <v>106</v>
      </c>
      <c r="G692" s="414" t="s">
        <v>146</v>
      </c>
      <c r="H692" s="164">
        <f t="shared" ref="H692:H703" si="122">SUM(I692:Q692)</f>
        <v>0</v>
      </c>
      <c r="I692" s="190"/>
      <c r="J692" s="190"/>
      <c r="K692" s="190"/>
      <c r="L692" s="190"/>
      <c r="M692" s="139"/>
      <c r="N692" s="139"/>
      <c r="O692" s="139"/>
      <c r="P692" s="190"/>
      <c r="Q692" s="199"/>
    </row>
    <row r="693" spans="1:17" x14ac:dyDescent="0.25">
      <c r="A693" s="136" t="s">
        <v>91</v>
      </c>
      <c r="B693" s="136">
        <v>2023</v>
      </c>
      <c r="C693" s="27" t="s">
        <v>166</v>
      </c>
      <c r="D693" s="27" t="s">
        <v>155</v>
      </c>
      <c r="E693" s="27" t="s">
        <v>92</v>
      </c>
      <c r="F693" s="34" t="s">
        <v>106</v>
      </c>
      <c r="G693" s="414" t="s">
        <v>146</v>
      </c>
      <c r="H693" s="164">
        <f t="shared" si="122"/>
        <v>0</v>
      </c>
      <c r="I693" s="190"/>
      <c r="J693" s="190"/>
      <c r="K693" s="190"/>
      <c r="L693" s="190"/>
      <c r="M693" s="139"/>
      <c r="N693" s="139"/>
      <c r="O693" s="139"/>
      <c r="P693" s="190"/>
      <c r="Q693" s="199"/>
    </row>
    <row r="694" spans="1:17" x14ac:dyDescent="0.25">
      <c r="A694" s="136" t="s">
        <v>91</v>
      </c>
      <c r="B694" s="136">
        <v>2023</v>
      </c>
      <c r="C694" s="27" t="s">
        <v>166</v>
      </c>
      <c r="D694" s="27" t="s">
        <v>156</v>
      </c>
      <c r="E694" s="27" t="s">
        <v>92</v>
      </c>
      <c r="F694" s="34" t="s">
        <v>106</v>
      </c>
      <c r="G694" s="414" t="s">
        <v>146</v>
      </c>
      <c r="H694" s="164">
        <f t="shared" si="122"/>
        <v>0</v>
      </c>
      <c r="I694" s="190"/>
      <c r="J694" s="190"/>
      <c r="K694" s="190"/>
      <c r="L694" s="190"/>
      <c r="M694" s="139"/>
      <c r="N694" s="139"/>
      <c r="O694" s="139"/>
      <c r="P694" s="190"/>
      <c r="Q694" s="199"/>
    </row>
    <row r="695" spans="1:17" x14ac:dyDescent="0.25">
      <c r="A695" s="136" t="s">
        <v>91</v>
      </c>
      <c r="B695" s="136">
        <v>2023</v>
      </c>
      <c r="C695" s="27" t="s">
        <v>166</v>
      </c>
      <c r="D695" s="27" t="s">
        <v>157</v>
      </c>
      <c r="E695" s="27" t="s">
        <v>92</v>
      </c>
      <c r="F695" s="34" t="s">
        <v>106</v>
      </c>
      <c r="G695" s="414" t="s">
        <v>146</v>
      </c>
      <c r="H695" s="164">
        <f t="shared" si="122"/>
        <v>0</v>
      </c>
      <c r="I695" s="190"/>
      <c r="J695" s="190"/>
      <c r="K695" s="190"/>
      <c r="L695" s="190"/>
      <c r="M695" s="139"/>
      <c r="N695" s="139"/>
      <c r="O695" s="139"/>
      <c r="P695" s="190"/>
      <c r="Q695" s="199"/>
    </row>
    <row r="696" spans="1:17" x14ac:dyDescent="0.25">
      <c r="A696" s="136" t="s">
        <v>91</v>
      </c>
      <c r="B696" s="136">
        <v>2023</v>
      </c>
      <c r="C696" s="27" t="s">
        <v>166</v>
      </c>
      <c r="D696" s="27" t="s">
        <v>158</v>
      </c>
      <c r="E696" s="27" t="s">
        <v>92</v>
      </c>
      <c r="F696" s="34" t="s">
        <v>106</v>
      </c>
      <c r="G696" s="414" t="s">
        <v>146</v>
      </c>
      <c r="H696" s="164">
        <f t="shared" si="122"/>
        <v>0</v>
      </c>
      <c r="I696" s="190"/>
      <c r="J696" s="190"/>
      <c r="K696" s="190"/>
      <c r="L696" s="190"/>
      <c r="M696" s="139"/>
      <c r="N696" s="139"/>
      <c r="O696" s="139"/>
      <c r="P696" s="190"/>
      <c r="Q696" s="199"/>
    </row>
    <row r="697" spans="1:17" x14ac:dyDescent="0.25">
      <c r="A697" s="136" t="s">
        <v>91</v>
      </c>
      <c r="B697" s="136">
        <v>2023</v>
      </c>
      <c r="C697" s="27" t="s">
        <v>166</v>
      </c>
      <c r="D697" s="27" t="s">
        <v>159</v>
      </c>
      <c r="E697" s="27" t="s">
        <v>92</v>
      </c>
      <c r="F697" s="34" t="s">
        <v>106</v>
      </c>
      <c r="G697" s="414" t="s">
        <v>146</v>
      </c>
      <c r="H697" s="164">
        <f t="shared" si="122"/>
        <v>0</v>
      </c>
      <c r="I697" s="190"/>
      <c r="J697" s="190"/>
      <c r="K697" s="190"/>
      <c r="L697" s="190"/>
      <c r="M697" s="139"/>
      <c r="N697" s="139"/>
      <c r="O697" s="139"/>
      <c r="P697" s="190"/>
      <c r="Q697" s="199"/>
    </row>
    <row r="698" spans="1:17" x14ac:dyDescent="0.25">
      <c r="A698" s="136" t="s">
        <v>91</v>
      </c>
      <c r="B698" s="136">
        <v>2023</v>
      </c>
      <c r="C698" s="27" t="s">
        <v>166</v>
      </c>
      <c r="D698" s="27" t="s">
        <v>160</v>
      </c>
      <c r="E698" s="27" t="s">
        <v>92</v>
      </c>
      <c r="F698" s="34" t="s">
        <v>106</v>
      </c>
      <c r="G698" s="414" t="s">
        <v>146</v>
      </c>
      <c r="H698" s="164">
        <f t="shared" si="122"/>
        <v>0</v>
      </c>
      <c r="I698" s="190"/>
      <c r="J698" s="190"/>
      <c r="K698" s="190"/>
      <c r="L698" s="190"/>
      <c r="M698" s="139"/>
      <c r="N698" s="139"/>
      <c r="O698" s="139"/>
      <c r="P698" s="190"/>
      <c r="Q698" s="199"/>
    </row>
    <row r="699" spans="1:17" x14ac:dyDescent="0.25">
      <c r="A699" s="136" t="s">
        <v>91</v>
      </c>
      <c r="B699" s="136">
        <v>2023</v>
      </c>
      <c r="C699" s="27" t="s">
        <v>166</v>
      </c>
      <c r="D699" s="27" t="s">
        <v>161</v>
      </c>
      <c r="E699" s="27" t="s">
        <v>92</v>
      </c>
      <c r="F699" s="34" t="s">
        <v>106</v>
      </c>
      <c r="G699" s="414" t="s">
        <v>146</v>
      </c>
      <c r="H699" s="164">
        <f t="shared" si="122"/>
        <v>0</v>
      </c>
      <c r="I699" s="190"/>
      <c r="J699" s="190"/>
      <c r="K699" s="190"/>
      <c r="L699" s="190"/>
      <c r="M699" s="139"/>
      <c r="N699" s="139"/>
      <c r="O699" s="139"/>
      <c r="P699" s="190"/>
      <c r="Q699" s="199"/>
    </row>
    <row r="700" spans="1:17" x14ac:dyDescent="0.25">
      <c r="A700" s="136" t="s">
        <v>91</v>
      </c>
      <c r="B700" s="136">
        <v>2023</v>
      </c>
      <c r="C700" s="27" t="s">
        <v>166</v>
      </c>
      <c r="D700" s="27" t="s">
        <v>162</v>
      </c>
      <c r="E700" s="27" t="s">
        <v>92</v>
      </c>
      <c r="F700" s="34" t="s">
        <v>106</v>
      </c>
      <c r="G700" s="414" t="s">
        <v>146</v>
      </c>
      <c r="H700" s="164">
        <f t="shared" si="122"/>
        <v>0</v>
      </c>
      <c r="I700" s="190"/>
      <c r="J700" s="190"/>
      <c r="K700" s="190"/>
      <c r="L700" s="190"/>
      <c r="M700" s="139"/>
      <c r="N700" s="139"/>
      <c r="O700" s="139"/>
      <c r="P700" s="190"/>
      <c r="Q700" s="199"/>
    </row>
    <row r="701" spans="1:17" x14ac:dyDescent="0.25">
      <c r="A701" s="136" t="s">
        <v>91</v>
      </c>
      <c r="B701" s="136">
        <v>2023</v>
      </c>
      <c r="C701" s="27" t="s">
        <v>166</v>
      </c>
      <c r="D701" s="27" t="s">
        <v>163</v>
      </c>
      <c r="E701" s="27" t="s">
        <v>92</v>
      </c>
      <c r="F701" s="34" t="s">
        <v>106</v>
      </c>
      <c r="G701" s="414" t="s">
        <v>146</v>
      </c>
      <c r="H701" s="164">
        <f t="shared" si="122"/>
        <v>0</v>
      </c>
      <c r="I701" s="190"/>
      <c r="J701" s="190"/>
      <c r="K701" s="190"/>
      <c r="L701" s="190"/>
      <c r="M701" s="139"/>
      <c r="N701" s="139"/>
      <c r="O701" s="139"/>
      <c r="P701" s="190"/>
      <c r="Q701" s="199"/>
    </row>
    <row r="702" spans="1:17" x14ac:dyDescent="0.25">
      <c r="A702" s="136" t="s">
        <v>91</v>
      </c>
      <c r="B702" s="136">
        <v>2023</v>
      </c>
      <c r="C702" s="27" t="s">
        <v>166</v>
      </c>
      <c r="D702" s="27" t="s">
        <v>164</v>
      </c>
      <c r="E702" s="27" t="s">
        <v>92</v>
      </c>
      <c r="F702" s="34" t="s">
        <v>106</v>
      </c>
      <c r="G702" s="414" t="s">
        <v>146</v>
      </c>
      <c r="H702" s="164">
        <f t="shared" si="122"/>
        <v>0</v>
      </c>
      <c r="I702" s="190"/>
      <c r="J702" s="190"/>
      <c r="K702" s="190"/>
      <c r="L702" s="190"/>
      <c r="M702" s="139"/>
      <c r="N702" s="139"/>
      <c r="O702" s="139"/>
      <c r="P702" s="190"/>
      <c r="Q702" s="199"/>
    </row>
    <row r="703" spans="1:17" x14ac:dyDescent="0.25">
      <c r="A703" s="200" t="s">
        <v>91</v>
      </c>
      <c r="B703" s="200">
        <v>2023</v>
      </c>
      <c r="C703" s="84" t="s">
        <v>166</v>
      </c>
      <c r="D703" s="84" t="s">
        <v>165</v>
      </c>
      <c r="E703" s="84" t="s">
        <v>92</v>
      </c>
      <c r="F703" s="108" t="s">
        <v>106</v>
      </c>
      <c r="G703" s="415" t="s">
        <v>146</v>
      </c>
      <c r="H703" s="193">
        <f t="shared" si="122"/>
        <v>0</v>
      </c>
      <c r="I703" s="194"/>
      <c r="J703" s="194"/>
      <c r="K703" s="194"/>
      <c r="L703" s="194"/>
      <c r="M703" s="201"/>
      <c r="N703" s="201"/>
      <c r="O703" s="201"/>
      <c r="P703" s="194"/>
      <c r="Q703" s="202"/>
    </row>
  </sheetData>
  <sheetProtection algorithmName="SHA-512" hashValue="Lnmh7Dr96EAeufquT+SyajmxIIxK2nsp08s5AmtzARybRK5KAbxhjDuwht5h64xHWcF9iWpS7bNtcwhJVQE0fw==" saltValue="OeFY7f8XmGHjF7KkIJ4Egg==" spinCount="100000" sheet="1" formatColumns="0" formatRows="0"/>
  <mergeCells count="5">
    <mergeCell ref="M6:P6"/>
    <mergeCell ref="A4:B4"/>
    <mergeCell ref="C4:E4"/>
    <mergeCell ref="I6:K6"/>
    <mergeCell ref="H6:H7"/>
  </mergeCells>
  <pageMargins left="0.7" right="0.7" top="0.75" bottom="0.75" header="0.3" footer="0.3"/>
  <pageSetup scale="3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59999389629810485"/>
  </sheetPr>
  <dimension ref="A1:T703"/>
  <sheetViews>
    <sheetView zoomScale="80" zoomScaleNormal="80" workbookViewId="0">
      <pane xSplit="7" ySplit="7" topLeftCell="H8" activePane="bottomRight" state="frozen"/>
      <selection activeCell="K87" sqref="K87"/>
      <selection pane="topRight" activeCell="K87" sqref="K87"/>
      <selection pane="bottomLeft" activeCell="K87" sqref="K87"/>
      <selection pane="bottomRight" activeCell="I28" sqref="I28"/>
    </sheetView>
  </sheetViews>
  <sheetFormatPr defaultColWidth="9.140625" defaultRowHeight="15" x14ac:dyDescent="0.25"/>
  <cols>
    <col min="1" max="1" width="13.85546875" style="36" customWidth="1"/>
    <col min="2" max="2" width="5.5703125" style="15" bestFit="1" customWidth="1"/>
    <col min="3" max="3" width="8.5703125" style="36" bestFit="1" customWidth="1"/>
    <col min="4" max="4" width="6.5703125" style="36" bestFit="1" customWidth="1"/>
    <col min="5" max="5" width="7.85546875" style="36" bestFit="1" customWidth="1"/>
    <col min="6" max="6" width="12.140625" style="36" bestFit="1" customWidth="1"/>
    <col min="7" max="7" width="16" style="36" customWidth="1"/>
    <col min="8" max="16" width="15.85546875" style="15" customWidth="1"/>
    <col min="17" max="17" width="15.140625" style="15" bestFit="1"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167</v>
      </c>
      <c r="H1" s="47"/>
      <c r="S1" s="8"/>
      <c r="T1" s="8"/>
    </row>
    <row r="2" spans="1:20" customFormat="1" ht="15.75" x14ac:dyDescent="0.25">
      <c r="A2" s="131" t="s">
        <v>51</v>
      </c>
      <c r="S2" s="8"/>
      <c r="T2" s="8"/>
    </row>
    <row r="3" spans="1:20" customFormat="1" ht="15.75" x14ac:dyDescent="0.25">
      <c r="A3" s="132" t="s">
        <v>241</v>
      </c>
      <c r="S3" s="8"/>
      <c r="T3" s="8"/>
    </row>
    <row r="4" spans="1:20" x14ac:dyDescent="0.25">
      <c r="A4" s="497" t="s">
        <v>55</v>
      </c>
      <c r="B4" s="498"/>
      <c r="C4" s="489" t="str">
        <f>A!C5</f>
        <v>[Input Required]</v>
      </c>
      <c r="D4" s="490"/>
      <c r="E4" s="491"/>
      <c r="G4" s="15"/>
      <c r="H4" s="36"/>
    </row>
    <row r="5" spans="1:20" x14ac:dyDescent="0.25">
      <c r="H5" s="36"/>
    </row>
    <row r="6" spans="1:20" ht="45" x14ac:dyDescent="0.25">
      <c r="G6" s="158"/>
      <c r="H6" s="492" t="s">
        <v>80</v>
      </c>
      <c r="I6" s="494" t="s">
        <v>115</v>
      </c>
      <c r="J6" s="495"/>
      <c r="K6" s="496"/>
      <c r="L6" s="18" t="s">
        <v>116</v>
      </c>
      <c r="M6" s="488" t="s">
        <v>117</v>
      </c>
      <c r="N6" s="488"/>
      <c r="O6" s="488"/>
      <c r="P6" s="488"/>
      <c r="Q6" s="19" t="s">
        <v>118</v>
      </c>
    </row>
    <row r="7" spans="1:20" ht="45" customHeight="1" x14ac:dyDescent="0.25">
      <c r="A7" s="159" t="s">
        <v>82</v>
      </c>
      <c r="B7" s="159" t="s">
        <v>83</v>
      </c>
      <c r="C7" s="160" t="s">
        <v>149</v>
      </c>
      <c r="D7" s="160" t="s">
        <v>150</v>
      </c>
      <c r="E7" s="160" t="s">
        <v>84</v>
      </c>
      <c r="F7" s="160" t="s">
        <v>85</v>
      </c>
      <c r="G7" s="135" t="s">
        <v>86</v>
      </c>
      <c r="H7" s="493"/>
      <c r="I7" s="18" t="s">
        <v>120</v>
      </c>
      <c r="J7" s="38" t="s">
        <v>121</v>
      </c>
      <c r="K7" s="24" t="s">
        <v>122</v>
      </c>
      <c r="L7" s="18" t="s">
        <v>116</v>
      </c>
      <c r="M7" s="18" t="s">
        <v>123</v>
      </c>
      <c r="N7" s="39" t="s">
        <v>124</v>
      </c>
      <c r="O7" s="39" t="s">
        <v>125</v>
      </c>
      <c r="P7" s="39" t="s">
        <v>126</v>
      </c>
      <c r="Q7" s="18" t="s">
        <v>127</v>
      </c>
      <c r="R7" s="136"/>
    </row>
    <row r="8" spans="1:20" x14ac:dyDescent="0.25">
      <c r="A8" s="65" t="s">
        <v>97</v>
      </c>
      <c r="B8" s="66">
        <v>2021</v>
      </c>
      <c r="C8" s="66" t="s">
        <v>151</v>
      </c>
      <c r="D8" s="66" t="s">
        <v>152</v>
      </c>
      <c r="E8" s="68" t="s">
        <v>92</v>
      </c>
      <c r="F8" s="68" t="s">
        <v>92</v>
      </c>
      <c r="G8" s="66" t="s">
        <v>93</v>
      </c>
      <c r="H8" s="161">
        <f t="shared" ref="H8:H71" si="0">SUM(I8:Q8)</f>
        <v>0</v>
      </c>
      <c r="I8" s="420"/>
      <c r="J8" s="420"/>
      <c r="K8" s="420"/>
      <c r="L8" s="162">
        <f t="shared" ref="L8:Q8" si="1">L116+L200+L284+L368</f>
        <v>0</v>
      </c>
      <c r="M8" s="163">
        <f t="shared" si="1"/>
        <v>0</v>
      </c>
      <c r="N8" s="163">
        <f t="shared" si="1"/>
        <v>0</v>
      </c>
      <c r="O8" s="163">
        <f t="shared" si="1"/>
        <v>0</v>
      </c>
      <c r="P8" s="161">
        <f t="shared" si="1"/>
        <v>0</v>
      </c>
      <c r="Q8" s="162">
        <f t="shared" si="1"/>
        <v>0</v>
      </c>
      <c r="R8" s="136"/>
      <c r="T8" s="16" t="str">
        <f t="shared" ref="T8:T39" si="2">B8&amp;C8&amp;D8&amp;E8&amp;F8</f>
        <v>2021Male0-4AllAll</v>
      </c>
    </row>
    <row r="9" spans="1:20" x14ac:dyDescent="0.25">
      <c r="A9" s="40" t="s">
        <v>97</v>
      </c>
      <c r="B9" s="27">
        <v>2021</v>
      </c>
      <c r="C9" s="27" t="s">
        <v>151</v>
      </c>
      <c r="D9" s="27" t="s">
        <v>153</v>
      </c>
      <c r="E9" s="72" t="s">
        <v>92</v>
      </c>
      <c r="F9" s="72" t="s">
        <v>92</v>
      </c>
      <c r="G9" s="27" t="s">
        <v>93</v>
      </c>
      <c r="H9" s="164">
        <f t="shared" si="0"/>
        <v>0</v>
      </c>
      <c r="I9" s="421"/>
      <c r="J9" s="421"/>
      <c r="K9" s="421"/>
      <c r="L9" s="138">
        <f t="shared" ref="L9:Q9" si="3">L117+L201+L285+L369</f>
        <v>0</v>
      </c>
      <c r="M9" s="165">
        <f t="shared" si="3"/>
        <v>0</v>
      </c>
      <c r="N9" s="165">
        <f t="shared" si="3"/>
        <v>0</v>
      </c>
      <c r="O9" s="165">
        <f t="shared" si="3"/>
        <v>0</v>
      </c>
      <c r="P9" s="164">
        <f t="shared" si="3"/>
        <v>0</v>
      </c>
      <c r="Q9" s="138">
        <f t="shared" si="3"/>
        <v>0</v>
      </c>
      <c r="R9" s="136"/>
      <c r="T9" s="16" t="str">
        <f t="shared" si="2"/>
        <v>2021Male5-9AllAll</v>
      </c>
    </row>
    <row r="10" spans="1:20" x14ac:dyDescent="0.25">
      <c r="A10" s="40" t="s">
        <v>97</v>
      </c>
      <c r="B10" s="27">
        <v>2021</v>
      </c>
      <c r="C10" s="27" t="s">
        <v>151</v>
      </c>
      <c r="D10" s="27" t="s">
        <v>154</v>
      </c>
      <c r="E10" s="72" t="s">
        <v>92</v>
      </c>
      <c r="F10" s="72" t="s">
        <v>92</v>
      </c>
      <c r="G10" s="27" t="s">
        <v>93</v>
      </c>
      <c r="H10" s="164">
        <f t="shared" si="0"/>
        <v>0</v>
      </c>
      <c r="I10" s="421"/>
      <c r="J10" s="421"/>
      <c r="K10" s="421"/>
      <c r="L10" s="138">
        <f t="shared" ref="L10:Q10" si="4">L118+L202+L286+L370</f>
        <v>0</v>
      </c>
      <c r="M10" s="165">
        <f t="shared" si="4"/>
        <v>0</v>
      </c>
      <c r="N10" s="165">
        <f t="shared" si="4"/>
        <v>0</v>
      </c>
      <c r="O10" s="165">
        <f t="shared" si="4"/>
        <v>0</v>
      </c>
      <c r="P10" s="164">
        <f t="shared" si="4"/>
        <v>0</v>
      </c>
      <c r="Q10" s="138">
        <f t="shared" si="4"/>
        <v>0</v>
      </c>
      <c r="R10" s="136"/>
      <c r="T10" s="16" t="str">
        <f t="shared" si="2"/>
        <v>2021Male10-14AllAll</v>
      </c>
    </row>
    <row r="11" spans="1:20" x14ac:dyDescent="0.25">
      <c r="A11" s="40" t="s">
        <v>97</v>
      </c>
      <c r="B11" s="27">
        <v>2021</v>
      </c>
      <c r="C11" s="27" t="s">
        <v>151</v>
      </c>
      <c r="D11" s="27" t="s">
        <v>155</v>
      </c>
      <c r="E11" s="72" t="s">
        <v>92</v>
      </c>
      <c r="F11" s="72" t="s">
        <v>92</v>
      </c>
      <c r="G11" s="27" t="s">
        <v>93</v>
      </c>
      <c r="H11" s="164">
        <f t="shared" si="0"/>
        <v>0</v>
      </c>
      <c r="I11" s="421"/>
      <c r="J11" s="421"/>
      <c r="K11" s="421"/>
      <c r="L11" s="138">
        <f t="shared" ref="L11:Q11" si="5">L119+L203+L287+L371</f>
        <v>0</v>
      </c>
      <c r="M11" s="165">
        <f t="shared" si="5"/>
        <v>0</v>
      </c>
      <c r="N11" s="165">
        <f t="shared" si="5"/>
        <v>0</v>
      </c>
      <c r="O11" s="165">
        <f t="shared" si="5"/>
        <v>0</v>
      </c>
      <c r="P11" s="164">
        <f t="shared" si="5"/>
        <v>0</v>
      </c>
      <c r="Q11" s="138">
        <f t="shared" si="5"/>
        <v>0</v>
      </c>
      <c r="R11" s="136"/>
      <c r="T11" s="16" t="str">
        <f t="shared" si="2"/>
        <v>2021Male15-19AllAll</v>
      </c>
    </row>
    <row r="12" spans="1:20" x14ac:dyDescent="0.25">
      <c r="A12" s="40" t="s">
        <v>97</v>
      </c>
      <c r="B12" s="27">
        <v>2021</v>
      </c>
      <c r="C12" s="27" t="s">
        <v>151</v>
      </c>
      <c r="D12" s="27" t="s">
        <v>156</v>
      </c>
      <c r="E12" s="72" t="s">
        <v>92</v>
      </c>
      <c r="F12" s="72" t="s">
        <v>92</v>
      </c>
      <c r="G12" s="27" t="s">
        <v>93</v>
      </c>
      <c r="H12" s="164">
        <f t="shared" si="0"/>
        <v>0</v>
      </c>
      <c r="I12" s="421"/>
      <c r="J12" s="421"/>
      <c r="K12" s="421"/>
      <c r="L12" s="138">
        <f t="shared" ref="L12:Q12" si="6">L120+L204+L288+L372</f>
        <v>0</v>
      </c>
      <c r="M12" s="165">
        <f t="shared" si="6"/>
        <v>0</v>
      </c>
      <c r="N12" s="165">
        <f t="shared" si="6"/>
        <v>0</v>
      </c>
      <c r="O12" s="165">
        <f t="shared" si="6"/>
        <v>0</v>
      </c>
      <c r="P12" s="164">
        <f t="shared" si="6"/>
        <v>0</v>
      </c>
      <c r="Q12" s="138">
        <f t="shared" si="6"/>
        <v>0</v>
      </c>
      <c r="R12" s="136"/>
      <c r="T12" s="16" t="str">
        <f t="shared" si="2"/>
        <v>2021Male20-24AllAll</v>
      </c>
    </row>
    <row r="13" spans="1:20" x14ac:dyDescent="0.25">
      <c r="A13" s="40" t="s">
        <v>97</v>
      </c>
      <c r="B13" s="27">
        <v>2021</v>
      </c>
      <c r="C13" s="27" t="s">
        <v>151</v>
      </c>
      <c r="D13" s="27" t="s">
        <v>157</v>
      </c>
      <c r="E13" s="72" t="s">
        <v>92</v>
      </c>
      <c r="F13" s="72" t="s">
        <v>92</v>
      </c>
      <c r="G13" s="27" t="s">
        <v>93</v>
      </c>
      <c r="H13" s="164">
        <f t="shared" si="0"/>
        <v>0</v>
      </c>
      <c r="I13" s="421"/>
      <c r="J13" s="421"/>
      <c r="K13" s="421"/>
      <c r="L13" s="138">
        <f t="shared" ref="L13:Q13" si="7">L121+L205+L289+L373</f>
        <v>0</v>
      </c>
      <c r="M13" s="165">
        <f t="shared" si="7"/>
        <v>0</v>
      </c>
      <c r="N13" s="165">
        <f t="shared" si="7"/>
        <v>0</v>
      </c>
      <c r="O13" s="165">
        <f t="shared" si="7"/>
        <v>0</v>
      </c>
      <c r="P13" s="164">
        <f t="shared" si="7"/>
        <v>0</v>
      </c>
      <c r="Q13" s="138">
        <f t="shared" si="7"/>
        <v>0</v>
      </c>
      <c r="R13" s="136"/>
      <c r="T13" s="16" t="str">
        <f t="shared" si="2"/>
        <v>2021Male25-29AllAll</v>
      </c>
    </row>
    <row r="14" spans="1:20" x14ac:dyDescent="0.25">
      <c r="A14" s="40" t="s">
        <v>97</v>
      </c>
      <c r="B14" s="27">
        <v>2021</v>
      </c>
      <c r="C14" s="27" t="s">
        <v>151</v>
      </c>
      <c r="D14" s="27" t="s">
        <v>158</v>
      </c>
      <c r="E14" s="72" t="s">
        <v>92</v>
      </c>
      <c r="F14" s="72" t="s">
        <v>92</v>
      </c>
      <c r="G14" s="27" t="s">
        <v>93</v>
      </c>
      <c r="H14" s="164">
        <f t="shared" si="0"/>
        <v>0</v>
      </c>
      <c r="I14" s="421"/>
      <c r="J14" s="421"/>
      <c r="K14" s="421"/>
      <c r="L14" s="138">
        <f t="shared" ref="L14:Q14" si="8">L122+L206+L290+L374</f>
        <v>0</v>
      </c>
      <c r="M14" s="165">
        <f t="shared" si="8"/>
        <v>0</v>
      </c>
      <c r="N14" s="165">
        <f t="shared" si="8"/>
        <v>0</v>
      </c>
      <c r="O14" s="165">
        <f t="shared" si="8"/>
        <v>0</v>
      </c>
      <c r="P14" s="164">
        <f t="shared" si="8"/>
        <v>0</v>
      </c>
      <c r="Q14" s="138">
        <f t="shared" si="8"/>
        <v>0</v>
      </c>
      <c r="R14" s="136"/>
      <c r="T14" s="16" t="str">
        <f t="shared" si="2"/>
        <v>2021Male30-34AllAll</v>
      </c>
    </row>
    <row r="15" spans="1:20" x14ac:dyDescent="0.25">
      <c r="A15" s="40" t="s">
        <v>97</v>
      </c>
      <c r="B15" s="27">
        <v>2021</v>
      </c>
      <c r="C15" s="27" t="s">
        <v>151</v>
      </c>
      <c r="D15" s="27" t="s">
        <v>159</v>
      </c>
      <c r="E15" s="72" t="s">
        <v>92</v>
      </c>
      <c r="F15" s="72" t="s">
        <v>92</v>
      </c>
      <c r="G15" s="27" t="s">
        <v>93</v>
      </c>
      <c r="H15" s="164">
        <f t="shared" si="0"/>
        <v>0</v>
      </c>
      <c r="I15" s="421"/>
      <c r="J15" s="421"/>
      <c r="K15" s="421"/>
      <c r="L15" s="138">
        <f t="shared" ref="L15:Q15" si="9">L123+L207+L291+L375</f>
        <v>0</v>
      </c>
      <c r="M15" s="165">
        <f t="shared" si="9"/>
        <v>0</v>
      </c>
      <c r="N15" s="165">
        <f t="shared" si="9"/>
        <v>0</v>
      </c>
      <c r="O15" s="165">
        <f t="shared" si="9"/>
        <v>0</v>
      </c>
      <c r="P15" s="164">
        <f t="shared" si="9"/>
        <v>0</v>
      </c>
      <c r="Q15" s="138">
        <f t="shared" si="9"/>
        <v>0</v>
      </c>
      <c r="R15" s="136"/>
      <c r="T15" s="16" t="str">
        <f t="shared" si="2"/>
        <v>2021Male35-39AllAll</v>
      </c>
    </row>
    <row r="16" spans="1:20" x14ac:dyDescent="0.25">
      <c r="A16" s="40" t="s">
        <v>97</v>
      </c>
      <c r="B16" s="27">
        <v>2021</v>
      </c>
      <c r="C16" s="27" t="s">
        <v>151</v>
      </c>
      <c r="D16" s="27" t="s">
        <v>160</v>
      </c>
      <c r="E16" s="72" t="s">
        <v>92</v>
      </c>
      <c r="F16" s="72" t="s">
        <v>92</v>
      </c>
      <c r="G16" s="27" t="s">
        <v>93</v>
      </c>
      <c r="H16" s="164">
        <f t="shared" si="0"/>
        <v>0</v>
      </c>
      <c r="I16" s="421"/>
      <c r="J16" s="421"/>
      <c r="K16" s="421"/>
      <c r="L16" s="138">
        <f t="shared" ref="L16:Q16" si="10">L124+L208+L292+L376</f>
        <v>0</v>
      </c>
      <c r="M16" s="165">
        <f t="shared" si="10"/>
        <v>0</v>
      </c>
      <c r="N16" s="165">
        <f t="shared" si="10"/>
        <v>0</v>
      </c>
      <c r="O16" s="165">
        <f t="shared" si="10"/>
        <v>0</v>
      </c>
      <c r="P16" s="164">
        <f t="shared" si="10"/>
        <v>0</v>
      </c>
      <c r="Q16" s="138">
        <f t="shared" si="10"/>
        <v>0</v>
      </c>
      <c r="R16" s="136"/>
      <c r="T16" s="16" t="str">
        <f t="shared" si="2"/>
        <v>2021Male40-44AllAll</v>
      </c>
    </row>
    <row r="17" spans="1:20" x14ac:dyDescent="0.25">
      <c r="A17" s="40" t="s">
        <v>97</v>
      </c>
      <c r="B17" s="27">
        <v>2021</v>
      </c>
      <c r="C17" s="27" t="s">
        <v>151</v>
      </c>
      <c r="D17" s="27" t="s">
        <v>161</v>
      </c>
      <c r="E17" s="72" t="s">
        <v>92</v>
      </c>
      <c r="F17" s="72" t="s">
        <v>92</v>
      </c>
      <c r="G17" s="27" t="s">
        <v>93</v>
      </c>
      <c r="H17" s="164">
        <f t="shared" si="0"/>
        <v>0</v>
      </c>
      <c r="I17" s="421"/>
      <c r="J17" s="421"/>
      <c r="K17" s="421"/>
      <c r="L17" s="138">
        <f t="shared" ref="L17:Q17" si="11">L125+L209+L293+L377</f>
        <v>0</v>
      </c>
      <c r="M17" s="165">
        <f t="shared" si="11"/>
        <v>0</v>
      </c>
      <c r="N17" s="165">
        <f t="shared" si="11"/>
        <v>0</v>
      </c>
      <c r="O17" s="165">
        <f t="shared" si="11"/>
        <v>0</v>
      </c>
      <c r="P17" s="164">
        <f t="shared" si="11"/>
        <v>0</v>
      </c>
      <c r="Q17" s="138">
        <f t="shared" si="11"/>
        <v>0</v>
      </c>
      <c r="R17" s="136"/>
      <c r="T17" s="16" t="str">
        <f t="shared" si="2"/>
        <v>2021Male45-49AllAll</v>
      </c>
    </row>
    <row r="18" spans="1:20" x14ac:dyDescent="0.25">
      <c r="A18" s="40" t="s">
        <v>97</v>
      </c>
      <c r="B18" s="27">
        <v>2021</v>
      </c>
      <c r="C18" s="27" t="s">
        <v>151</v>
      </c>
      <c r="D18" s="27" t="s">
        <v>162</v>
      </c>
      <c r="E18" s="72" t="s">
        <v>92</v>
      </c>
      <c r="F18" s="72" t="s">
        <v>92</v>
      </c>
      <c r="G18" s="27" t="s">
        <v>93</v>
      </c>
      <c r="H18" s="164">
        <f t="shared" si="0"/>
        <v>0</v>
      </c>
      <c r="I18" s="421"/>
      <c r="J18" s="421"/>
      <c r="K18" s="421"/>
      <c r="L18" s="138">
        <f t="shared" ref="L18:Q18" si="12">L126+L210+L294+L378</f>
        <v>0</v>
      </c>
      <c r="M18" s="165">
        <f t="shared" si="12"/>
        <v>0</v>
      </c>
      <c r="N18" s="165">
        <f t="shared" si="12"/>
        <v>0</v>
      </c>
      <c r="O18" s="165">
        <f t="shared" si="12"/>
        <v>0</v>
      </c>
      <c r="P18" s="164">
        <f t="shared" si="12"/>
        <v>0</v>
      </c>
      <c r="Q18" s="138">
        <f t="shared" si="12"/>
        <v>0</v>
      </c>
      <c r="R18" s="136"/>
      <c r="T18" s="16" t="str">
        <f t="shared" si="2"/>
        <v>2021Male50-54AllAll</v>
      </c>
    </row>
    <row r="19" spans="1:20" x14ac:dyDescent="0.25">
      <c r="A19" s="40" t="s">
        <v>97</v>
      </c>
      <c r="B19" s="27">
        <v>2021</v>
      </c>
      <c r="C19" s="27" t="s">
        <v>151</v>
      </c>
      <c r="D19" s="27" t="s">
        <v>163</v>
      </c>
      <c r="E19" s="72" t="s">
        <v>92</v>
      </c>
      <c r="F19" s="72" t="s">
        <v>92</v>
      </c>
      <c r="G19" s="27" t="s">
        <v>93</v>
      </c>
      <c r="H19" s="164">
        <f t="shared" si="0"/>
        <v>0</v>
      </c>
      <c r="I19" s="421"/>
      <c r="J19" s="421"/>
      <c r="K19" s="421"/>
      <c r="L19" s="138">
        <f t="shared" ref="L19:Q19" si="13">L127+L211+L295+L379</f>
        <v>0</v>
      </c>
      <c r="M19" s="165">
        <f t="shared" si="13"/>
        <v>0</v>
      </c>
      <c r="N19" s="165">
        <f t="shared" si="13"/>
        <v>0</v>
      </c>
      <c r="O19" s="165">
        <f t="shared" si="13"/>
        <v>0</v>
      </c>
      <c r="P19" s="164">
        <f t="shared" si="13"/>
        <v>0</v>
      </c>
      <c r="Q19" s="138">
        <f t="shared" si="13"/>
        <v>0</v>
      </c>
      <c r="R19" s="136"/>
      <c r="T19" s="16" t="str">
        <f t="shared" si="2"/>
        <v>2021Male55-59AllAll</v>
      </c>
    </row>
    <row r="20" spans="1:20" x14ac:dyDescent="0.25">
      <c r="A20" s="40" t="s">
        <v>97</v>
      </c>
      <c r="B20" s="27">
        <v>2021</v>
      </c>
      <c r="C20" s="27" t="s">
        <v>151</v>
      </c>
      <c r="D20" s="27" t="s">
        <v>164</v>
      </c>
      <c r="E20" s="72" t="s">
        <v>92</v>
      </c>
      <c r="F20" s="72" t="s">
        <v>92</v>
      </c>
      <c r="G20" s="27" t="s">
        <v>93</v>
      </c>
      <c r="H20" s="164">
        <f t="shared" si="0"/>
        <v>0</v>
      </c>
      <c r="I20" s="421"/>
      <c r="J20" s="421"/>
      <c r="K20" s="421"/>
      <c r="L20" s="138">
        <f t="shared" ref="L20:Q20" si="14">L128+L212+L296+L380</f>
        <v>0</v>
      </c>
      <c r="M20" s="165">
        <f t="shared" si="14"/>
        <v>0</v>
      </c>
      <c r="N20" s="165">
        <f t="shared" si="14"/>
        <v>0</v>
      </c>
      <c r="O20" s="165">
        <f t="shared" si="14"/>
        <v>0</v>
      </c>
      <c r="P20" s="164">
        <f t="shared" si="14"/>
        <v>0</v>
      </c>
      <c r="Q20" s="138">
        <f t="shared" si="14"/>
        <v>0</v>
      </c>
      <c r="R20" s="136"/>
      <c r="T20" s="16" t="str">
        <f t="shared" si="2"/>
        <v>2021Male60-64AllAll</v>
      </c>
    </row>
    <row r="21" spans="1:20" x14ac:dyDescent="0.25">
      <c r="A21" s="40" t="s">
        <v>97</v>
      </c>
      <c r="B21" s="27">
        <v>2021</v>
      </c>
      <c r="C21" s="27" t="s">
        <v>151</v>
      </c>
      <c r="D21" s="27" t="s">
        <v>165</v>
      </c>
      <c r="E21" s="72" t="s">
        <v>92</v>
      </c>
      <c r="F21" s="72" t="s">
        <v>92</v>
      </c>
      <c r="G21" s="27" t="s">
        <v>93</v>
      </c>
      <c r="H21" s="164">
        <f t="shared" si="0"/>
        <v>0</v>
      </c>
      <c r="I21" s="421"/>
      <c r="J21" s="421"/>
      <c r="K21" s="421"/>
      <c r="L21" s="138">
        <f t="shared" ref="L21:Q21" si="15">L129+L213+L297+L381</f>
        <v>0</v>
      </c>
      <c r="M21" s="165">
        <f t="shared" si="15"/>
        <v>0</v>
      </c>
      <c r="N21" s="165">
        <f t="shared" si="15"/>
        <v>0</v>
      </c>
      <c r="O21" s="165">
        <f t="shared" si="15"/>
        <v>0</v>
      </c>
      <c r="P21" s="164">
        <f t="shared" si="15"/>
        <v>0</v>
      </c>
      <c r="Q21" s="138">
        <f t="shared" si="15"/>
        <v>0</v>
      </c>
      <c r="R21" s="136"/>
      <c r="T21" s="16" t="str">
        <f t="shared" si="2"/>
        <v>2021Male65+AllAll</v>
      </c>
    </row>
    <row r="22" spans="1:20" x14ac:dyDescent="0.25">
      <c r="A22" s="40" t="s">
        <v>97</v>
      </c>
      <c r="B22" s="27">
        <v>2021</v>
      </c>
      <c r="C22" s="27" t="s">
        <v>166</v>
      </c>
      <c r="D22" s="27" t="s">
        <v>152</v>
      </c>
      <c r="E22" s="72" t="s">
        <v>92</v>
      </c>
      <c r="F22" s="72" t="s">
        <v>92</v>
      </c>
      <c r="G22" s="27" t="s">
        <v>93</v>
      </c>
      <c r="H22" s="164">
        <f t="shared" si="0"/>
        <v>0</v>
      </c>
      <c r="I22" s="421"/>
      <c r="J22" s="421"/>
      <c r="K22" s="421"/>
      <c r="L22" s="138">
        <f t="shared" ref="L22:Q22" si="16">L130+L214+L298+L382</f>
        <v>0</v>
      </c>
      <c r="M22" s="165">
        <f t="shared" si="16"/>
        <v>0</v>
      </c>
      <c r="N22" s="165">
        <f t="shared" si="16"/>
        <v>0</v>
      </c>
      <c r="O22" s="165">
        <f t="shared" si="16"/>
        <v>0</v>
      </c>
      <c r="P22" s="164">
        <f t="shared" si="16"/>
        <v>0</v>
      </c>
      <c r="Q22" s="138">
        <f t="shared" si="16"/>
        <v>0</v>
      </c>
      <c r="R22" s="136"/>
      <c r="T22" s="16" t="str">
        <f t="shared" si="2"/>
        <v>2021Female0-4AllAll</v>
      </c>
    </row>
    <row r="23" spans="1:20" x14ac:dyDescent="0.25">
      <c r="A23" s="40" t="s">
        <v>97</v>
      </c>
      <c r="B23" s="27">
        <v>2021</v>
      </c>
      <c r="C23" s="27" t="s">
        <v>166</v>
      </c>
      <c r="D23" s="27" t="s">
        <v>153</v>
      </c>
      <c r="E23" s="72" t="s">
        <v>92</v>
      </c>
      <c r="F23" s="72" t="s">
        <v>92</v>
      </c>
      <c r="G23" s="27" t="s">
        <v>93</v>
      </c>
      <c r="H23" s="164">
        <f t="shared" si="0"/>
        <v>0</v>
      </c>
      <c r="I23" s="421"/>
      <c r="J23" s="421"/>
      <c r="K23" s="421"/>
      <c r="L23" s="138">
        <f t="shared" ref="L23:Q23" si="17">L131+L215+L299+L383</f>
        <v>0</v>
      </c>
      <c r="M23" s="165">
        <f t="shared" si="17"/>
        <v>0</v>
      </c>
      <c r="N23" s="165">
        <f t="shared" si="17"/>
        <v>0</v>
      </c>
      <c r="O23" s="165">
        <f t="shared" si="17"/>
        <v>0</v>
      </c>
      <c r="P23" s="164">
        <f t="shared" si="17"/>
        <v>0</v>
      </c>
      <c r="Q23" s="138">
        <f t="shared" si="17"/>
        <v>0</v>
      </c>
      <c r="R23" s="136"/>
      <c r="T23" s="16" t="str">
        <f t="shared" si="2"/>
        <v>2021Female5-9AllAll</v>
      </c>
    </row>
    <row r="24" spans="1:20" x14ac:dyDescent="0.25">
      <c r="A24" s="40" t="s">
        <v>97</v>
      </c>
      <c r="B24" s="27">
        <v>2021</v>
      </c>
      <c r="C24" s="27" t="s">
        <v>166</v>
      </c>
      <c r="D24" s="27" t="s">
        <v>154</v>
      </c>
      <c r="E24" s="72" t="s">
        <v>92</v>
      </c>
      <c r="F24" s="72" t="s">
        <v>92</v>
      </c>
      <c r="G24" s="27" t="s">
        <v>93</v>
      </c>
      <c r="H24" s="164">
        <f t="shared" si="0"/>
        <v>0</v>
      </c>
      <c r="I24" s="421"/>
      <c r="J24" s="421"/>
      <c r="K24" s="421"/>
      <c r="L24" s="138">
        <f t="shared" ref="L24:Q24" si="18">L132+L216+L300+L384</f>
        <v>0</v>
      </c>
      <c r="M24" s="165">
        <f t="shared" si="18"/>
        <v>0</v>
      </c>
      <c r="N24" s="165">
        <f t="shared" si="18"/>
        <v>0</v>
      </c>
      <c r="O24" s="165">
        <f t="shared" si="18"/>
        <v>0</v>
      </c>
      <c r="P24" s="164">
        <f t="shared" si="18"/>
        <v>0</v>
      </c>
      <c r="Q24" s="138">
        <f t="shared" si="18"/>
        <v>0</v>
      </c>
      <c r="R24" s="136"/>
      <c r="T24" s="16" t="str">
        <f t="shared" si="2"/>
        <v>2021Female10-14AllAll</v>
      </c>
    </row>
    <row r="25" spans="1:20" x14ac:dyDescent="0.25">
      <c r="A25" s="40" t="s">
        <v>97</v>
      </c>
      <c r="B25" s="27">
        <v>2021</v>
      </c>
      <c r="C25" s="27" t="s">
        <v>166</v>
      </c>
      <c r="D25" s="27" t="s">
        <v>155</v>
      </c>
      <c r="E25" s="72" t="s">
        <v>92</v>
      </c>
      <c r="F25" s="72" t="s">
        <v>92</v>
      </c>
      <c r="G25" s="27" t="s">
        <v>93</v>
      </c>
      <c r="H25" s="164">
        <f t="shared" si="0"/>
        <v>0</v>
      </c>
      <c r="I25" s="421"/>
      <c r="J25" s="421"/>
      <c r="K25" s="421"/>
      <c r="L25" s="138">
        <f t="shared" ref="L25:Q25" si="19">L133+L217+L301+L385</f>
        <v>0</v>
      </c>
      <c r="M25" s="165">
        <f t="shared" si="19"/>
        <v>0</v>
      </c>
      <c r="N25" s="165">
        <f t="shared" si="19"/>
        <v>0</v>
      </c>
      <c r="O25" s="165">
        <f t="shared" si="19"/>
        <v>0</v>
      </c>
      <c r="P25" s="164">
        <f t="shared" si="19"/>
        <v>0</v>
      </c>
      <c r="Q25" s="138">
        <f t="shared" si="19"/>
        <v>0</v>
      </c>
      <c r="R25" s="136"/>
      <c r="T25" s="16" t="str">
        <f t="shared" si="2"/>
        <v>2021Female15-19AllAll</v>
      </c>
    </row>
    <row r="26" spans="1:20" x14ac:dyDescent="0.25">
      <c r="A26" s="40" t="s">
        <v>97</v>
      </c>
      <c r="B26" s="27">
        <v>2021</v>
      </c>
      <c r="C26" s="27" t="s">
        <v>166</v>
      </c>
      <c r="D26" s="27" t="s">
        <v>156</v>
      </c>
      <c r="E26" s="72" t="s">
        <v>92</v>
      </c>
      <c r="F26" s="72" t="s">
        <v>92</v>
      </c>
      <c r="G26" s="27" t="s">
        <v>93</v>
      </c>
      <c r="H26" s="164">
        <f t="shared" si="0"/>
        <v>0</v>
      </c>
      <c r="I26" s="421"/>
      <c r="J26" s="421"/>
      <c r="K26" s="421"/>
      <c r="L26" s="138">
        <f t="shared" ref="L26:Q26" si="20">L134+L218+L302+L386</f>
        <v>0</v>
      </c>
      <c r="M26" s="165">
        <f t="shared" si="20"/>
        <v>0</v>
      </c>
      <c r="N26" s="165">
        <f t="shared" si="20"/>
        <v>0</v>
      </c>
      <c r="O26" s="165">
        <f t="shared" si="20"/>
        <v>0</v>
      </c>
      <c r="P26" s="164">
        <f t="shared" si="20"/>
        <v>0</v>
      </c>
      <c r="Q26" s="138">
        <f t="shared" si="20"/>
        <v>0</v>
      </c>
      <c r="R26" s="136"/>
      <c r="T26" s="16" t="str">
        <f t="shared" si="2"/>
        <v>2021Female20-24AllAll</v>
      </c>
    </row>
    <row r="27" spans="1:20" x14ac:dyDescent="0.25">
      <c r="A27" s="40" t="s">
        <v>97</v>
      </c>
      <c r="B27" s="27">
        <v>2021</v>
      </c>
      <c r="C27" s="27" t="s">
        <v>166</v>
      </c>
      <c r="D27" s="27" t="s">
        <v>157</v>
      </c>
      <c r="E27" s="72" t="s">
        <v>92</v>
      </c>
      <c r="F27" s="72" t="s">
        <v>92</v>
      </c>
      <c r="G27" s="27" t="s">
        <v>93</v>
      </c>
      <c r="H27" s="164">
        <f t="shared" si="0"/>
        <v>0</v>
      </c>
      <c r="I27" s="421"/>
      <c r="J27" s="421"/>
      <c r="K27" s="421"/>
      <c r="L27" s="138">
        <f t="shared" ref="L27:Q27" si="21">L135+L219+L303+L387</f>
        <v>0</v>
      </c>
      <c r="M27" s="165">
        <f t="shared" si="21"/>
        <v>0</v>
      </c>
      <c r="N27" s="165">
        <f t="shared" si="21"/>
        <v>0</v>
      </c>
      <c r="O27" s="165">
        <f t="shared" si="21"/>
        <v>0</v>
      </c>
      <c r="P27" s="164">
        <f t="shared" si="21"/>
        <v>0</v>
      </c>
      <c r="Q27" s="138">
        <f t="shared" si="21"/>
        <v>0</v>
      </c>
      <c r="R27" s="136"/>
      <c r="T27" s="16" t="str">
        <f t="shared" si="2"/>
        <v>2021Female25-29AllAll</v>
      </c>
    </row>
    <row r="28" spans="1:20" x14ac:dyDescent="0.25">
      <c r="A28" s="40" t="s">
        <v>97</v>
      </c>
      <c r="B28" s="27">
        <v>2021</v>
      </c>
      <c r="C28" s="27" t="s">
        <v>166</v>
      </c>
      <c r="D28" s="27" t="s">
        <v>158</v>
      </c>
      <c r="E28" s="72" t="s">
        <v>92</v>
      </c>
      <c r="F28" s="72" t="s">
        <v>92</v>
      </c>
      <c r="G28" s="27" t="s">
        <v>93</v>
      </c>
      <c r="H28" s="164">
        <f t="shared" si="0"/>
        <v>0</v>
      </c>
      <c r="I28" s="421"/>
      <c r="J28" s="421"/>
      <c r="K28" s="421"/>
      <c r="L28" s="138">
        <f t="shared" ref="L28:Q28" si="22">L136+L220+L304+L388</f>
        <v>0</v>
      </c>
      <c r="M28" s="165">
        <f t="shared" si="22"/>
        <v>0</v>
      </c>
      <c r="N28" s="165">
        <f t="shared" si="22"/>
        <v>0</v>
      </c>
      <c r="O28" s="165">
        <f t="shared" si="22"/>
        <v>0</v>
      </c>
      <c r="P28" s="164">
        <f t="shared" si="22"/>
        <v>0</v>
      </c>
      <c r="Q28" s="138">
        <f t="shared" si="22"/>
        <v>0</v>
      </c>
      <c r="R28" s="136"/>
      <c r="T28" s="16" t="str">
        <f t="shared" si="2"/>
        <v>2021Female30-34AllAll</v>
      </c>
    </row>
    <row r="29" spans="1:20" x14ac:dyDescent="0.25">
      <c r="A29" s="40" t="s">
        <v>97</v>
      </c>
      <c r="B29" s="27">
        <v>2021</v>
      </c>
      <c r="C29" s="27" t="s">
        <v>166</v>
      </c>
      <c r="D29" s="27" t="s">
        <v>159</v>
      </c>
      <c r="E29" s="72" t="s">
        <v>92</v>
      </c>
      <c r="F29" s="72" t="s">
        <v>92</v>
      </c>
      <c r="G29" s="27" t="s">
        <v>93</v>
      </c>
      <c r="H29" s="164">
        <f t="shared" si="0"/>
        <v>0</v>
      </c>
      <c r="I29" s="421"/>
      <c r="J29" s="421"/>
      <c r="K29" s="421"/>
      <c r="L29" s="138">
        <f t="shared" ref="L29:Q29" si="23">L137+L221+L305+L389</f>
        <v>0</v>
      </c>
      <c r="M29" s="165">
        <f t="shared" si="23"/>
        <v>0</v>
      </c>
      <c r="N29" s="165">
        <f t="shared" si="23"/>
        <v>0</v>
      </c>
      <c r="O29" s="165">
        <f t="shared" si="23"/>
        <v>0</v>
      </c>
      <c r="P29" s="164">
        <f t="shared" si="23"/>
        <v>0</v>
      </c>
      <c r="Q29" s="138">
        <f t="shared" si="23"/>
        <v>0</v>
      </c>
      <c r="R29" s="136"/>
      <c r="T29" s="16" t="str">
        <f t="shared" si="2"/>
        <v>2021Female35-39AllAll</v>
      </c>
    </row>
    <row r="30" spans="1:20" x14ac:dyDescent="0.25">
      <c r="A30" s="40" t="s">
        <v>97</v>
      </c>
      <c r="B30" s="27">
        <v>2021</v>
      </c>
      <c r="C30" s="27" t="s">
        <v>166</v>
      </c>
      <c r="D30" s="27" t="s">
        <v>160</v>
      </c>
      <c r="E30" s="72" t="s">
        <v>92</v>
      </c>
      <c r="F30" s="72" t="s">
        <v>92</v>
      </c>
      <c r="G30" s="27" t="s">
        <v>93</v>
      </c>
      <c r="H30" s="164">
        <f t="shared" si="0"/>
        <v>0</v>
      </c>
      <c r="I30" s="421"/>
      <c r="J30" s="421"/>
      <c r="K30" s="421"/>
      <c r="L30" s="138">
        <f t="shared" ref="L30:Q30" si="24">L138+L222+L306+L390</f>
        <v>0</v>
      </c>
      <c r="M30" s="165">
        <f t="shared" si="24"/>
        <v>0</v>
      </c>
      <c r="N30" s="165">
        <f t="shared" si="24"/>
        <v>0</v>
      </c>
      <c r="O30" s="165">
        <f t="shared" si="24"/>
        <v>0</v>
      </c>
      <c r="P30" s="164">
        <f t="shared" si="24"/>
        <v>0</v>
      </c>
      <c r="Q30" s="138">
        <f t="shared" si="24"/>
        <v>0</v>
      </c>
      <c r="R30" s="136"/>
      <c r="T30" s="16" t="str">
        <f t="shared" si="2"/>
        <v>2021Female40-44AllAll</v>
      </c>
    </row>
    <row r="31" spans="1:20" x14ac:dyDescent="0.25">
      <c r="A31" s="40" t="s">
        <v>97</v>
      </c>
      <c r="B31" s="27">
        <v>2021</v>
      </c>
      <c r="C31" s="27" t="s">
        <v>166</v>
      </c>
      <c r="D31" s="27" t="s">
        <v>161</v>
      </c>
      <c r="E31" s="72" t="s">
        <v>92</v>
      </c>
      <c r="F31" s="72" t="s">
        <v>92</v>
      </c>
      <c r="G31" s="27" t="s">
        <v>93</v>
      </c>
      <c r="H31" s="164">
        <f t="shared" si="0"/>
        <v>0</v>
      </c>
      <c r="I31" s="421"/>
      <c r="J31" s="421"/>
      <c r="K31" s="421"/>
      <c r="L31" s="138">
        <f t="shared" ref="L31:Q31" si="25">L139+L223+L307+L391</f>
        <v>0</v>
      </c>
      <c r="M31" s="165">
        <f t="shared" si="25"/>
        <v>0</v>
      </c>
      <c r="N31" s="165">
        <f t="shared" si="25"/>
        <v>0</v>
      </c>
      <c r="O31" s="165">
        <f t="shared" si="25"/>
        <v>0</v>
      </c>
      <c r="P31" s="164">
        <f t="shared" si="25"/>
        <v>0</v>
      </c>
      <c r="Q31" s="138">
        <f t="shared" si="25"/>
        <v>0</v>
      </c>
      <c r="R31" s="136"/>
      <c r="T31" s="16" t="str">
        <f t="shared" si="2"/>
        <v>2021Female45-49AllAll</v>
      </c>
    </row>
    <row r="32" spans="1:20" x14ac:dyDescent="0.25">
      <c r="A32" s="40" t="s">
        <v>97</v>
      </c>
      <c r="B32" s="27">
        <v>2021</v>
      </c>
      <c r="C32" s="27" t="s">
        <v>166</v>
      </c>
      <c r="D32" s="27" t="s">
        <v>162</v>
      </c>
      <c r="E32" s="72" t="s">
        <v>92</v>
      </c>
      <c r="F32" s="72" t="s">
        <v>92</v>
      </c>
      <c r="G32" s="27" t="s">
        <v>93</v>
      </c>
      <c r="H32" s="164">
        <f t="shared" si="0"/>
        <v>0</v>
      </c>
      <c r="I32" s="421"/>
      <c r="J32" s="421"/>
      <c r="K32" s="421"/>
      <c r="L32" s="138">
        <f t="shared" ref="L32:Q32" si="26">L140+L224+L308+L392</f>
        <v>0</v>
      </c>
      <c r="M32" s="165">
        <f t="shared" si="26"/>
        <v>0</v>
      </c>
      <c r="N32" s="165">
        <f t="shared" si="26"/>
        <v>0</v>
      </c>
      <c r="O32" s="165">
        <f t="shared" si="26"/>
        <v>0</v>
      </c>
      <c r="P32" s="164">
        <f t="shared" si="26"/>
        <v>0</v>
      </c>
      <c r="Q32" s="138">
        <f t="shared" si="26"/>
        <v>0</v>
      </c>
      <c r="R32" s="136"/>
      <c r="T32" s="16" t="str">
        <f t="shared" si="2"/>
        <v>2021Female50-54AllAll</v>
      </c>
    </row>
    <row r="33" spans="1:20" x14ac:dyDescent="0.25">
      <c r="A33" s="40" t="s">
        <v>97</v>
      </c>
      <c r="B33" s="27">
        <v>2021</v>
      </c>
      <c r="C33" s="27" t="s">
        <v>166</v>
      </c>
      <c r="D33" s="27" t="s">
        <v>163</v>
      </c>
      <c r="E33" s="72" t="s">
        <v>92</v>
      </c>
      <c r="F33" s="72" t="s">
        <v>92</v>
      </c>
      <c r="G33" s="27" t="s">
        <v>93</v>
      </c>
      <c r="H33" s="164">
        <f t="shared" si="0"/>
        <v>0</v>
      </c>
      <c r="I33" s="421"/>
      <c r="J33" s="421"/>
      <c r="K33" s="421"/>
      <c r="L33" s="138">
        <f t="shared" ref="L33:Q33" si="27">L141+L225+L309+L393</f>
        <v>0</v>
      </c>
      <c r="M33" s="165">
        <f t="shared" si="27"/>
        <v>0</v>
      </c>
      <c r="N33" s="165">
        <f t="shared" si="27"/>
        <v>0</v>
      </c>
      <c r="O33" s="165">
        <f t="shared" si="27"/>
        <v>0</v>
      </c>
      <c r="P33" s="164">
        <f t="shared" si="27"/>
        <v>0</v>
      </c>
      <c r="Q33" s="138">
        <f t="shared" si="27"/>
        <v>0</v>
      </c>
      <c r="R33" s="136"/>
      <c r="T33" s="16" t="str">
        <f t="shared" si="2"/>
        <v>2021Female55-59AllAll</v>
      </c>
    </row>
    <row r="34" spans="1:20" x14ac:dyDescent="0.25">
      <c r="A34" s="40" t="s">
        <v>97</v>
      </c>
      <c r="B34" s="27">
        <v>2021</v>
      </c>
      <c r="C34" s="27" t="s">
        <v>166</v>
      </c>
      <c r="D34" s="27" t="s">
        <v>164</v>
      </c>
      <c r="E34" s="72" t="s">
        <v>92</v>
      </c>
      <c r="F34" s="72" t="s">
        <v>92</v>
      </c>
      <c r="G34" s="27" t="s">
        <v>93</v>
      </c>
      <c r="H34" s="164">
        <f t="shared" si="0"/>
        <v>0</v>
      </c>
      <c r="I34" s="421"/>
      <c r="J34" s="421"/>
      <c r="K34" s="421"/>
      <c r="L34" s="138">
        <f t="shared" ref="L34:Q34" si="28">L142+L226+L310+L394</f>
        <v>0</v>
      </c>
      <c r="M34" s="165">
        <f t="shared" si="28"/>
        <v>0</v>
      </c>
      <c r="N34" s="165">
        <f t="shared" si="28"/>
        <v>0</v>
      </c>
      <c r="O34" s="165">
        <f t="shared" si="28"/>
        <v>0</v>
      </c>
      <c r="P34" s="164">
        <f t="shared" si="28"/>
        <v>0</v>
      </c>
      <c r="Q34" s="138">
        <f t="shared" si="28"/>
        <v>0</v>
      </c>
      <c r="R34" s="136"/>
      <c r="T34" s="16" t="str">
        <f t="shared" si="2"/>
        <v>2021Female60-64AllAll</v>
      </c>
    </row>
    <row r="35" spans="1:20" x14ac:dyDescent="0.25">
      <c r="A35" s="40" t="s">
        <v>97</v>
      </c>
      <c r="B35" s="27">
        <v>2021</v>
      </c>
      <c r="C35" s="27" t="s">
        <v>166</v>
      </c>
      <c r="D35" s="27" t="s">
        <v>165</v>
      </c>
      <c r="E35" s="72" t="s">
        <v>92</v>
      </c>
      <c r="F35" s="72" t="s">
        <v>92</v>
      </c>
      <c r="G35" s="27" t="s">
        <v>93</v>
      </c>
      <c r="H35" s="164">
        <f t="shared" si="0"/>
        <v>0</v>
      </c>
      <c r="I35" s="421"/>
      <c r="J35" s="421"/>
      <c r="K35" s="421"/>
      <c r="L35" s="138">
        <f t="shared" ref="L35:Q35" si="29">L143+L227+L311+L395</f>
        <v>0</v>
      </c>
      <c r="M35" s="165">
        <f t="shared" si="29"/>
        <v>0</v>
      </c>
      <c r="N35" s="165">
        <f t="shared" si="29"/>
        <v>0</v>
      </c>
      <c r="O35" s="165">
        <f t="shared" si="29"/>
        <v>0</v>
      </c>
      <c r="P35" s="164">
        <f t="shared" si="29"/>
        <v>0</v>
      </c>
      <c r="Q35" s="138">
        <f t="shared" si="29"/>
        <v>0</v>
      </c>
      <c r="R35" s="136"/>
      <c r="T35" s="16" t="str">
        <f t="shared" si="2"/>
        <v>2021Female65+AllAll</v>
      </c>
    </row>
    <row r="36" spans="1:20" s="174" customFormat="1" x14ac:dyDescent="0.25">
      <c r="A36" s="166" t="s">
        <v>97</v>
      </c>
      <c r="B36" s="167">
        <v>2021</v>
      </c>
      <c r="C36" s="167" t="s">
        <v>80</v>
      </c>
      <c r="D36" s="167" t="s">
        <v>80</v>
      </c>
      <c r="E36" s="168" t="s">
        <v>92</v>
      </c>
      <c r="F36" s="168" t="s">
        <v>92</v>
      </c>
      <c r="G36" s="167" t="s">
        <v>93</v>
      </c>
      <c r="H36" s="169">
        <f t="shared" si="0"/>
        <v>0</v>
      </c>
      <c r="I36" s="422"/>
      <c r="J36" s="422"/>
      <c r="K36" s="422"/>
      <c r="L36" s="170">
        <f t="shared" ref="L36:Q36" si="30">SUM(L8:L35)</f>
        <v>0</v>
      </c>
      <c r="M36" s="171">
        <f t="shared" si="30"/>
        <v>0</v>
      </c>
      <c r="N36" s="171">
        <f t="shared" si="30"/>
        <v>0</v>
      </c>
      <c r="O36" s="171">
        <f t="shared" si="30"/>
        <v>0</v>
      </c>
      <c r="P36" s="169">
        <f t="shared" si="30"/>
        <v>0</v>
      </c>
      <c r="Q36" s="170">
        <f t="shared" si="30"/>
        <v>0</v>
      </c>
      <c r="R36" s="172"/>
      <c r="S36" s="173"/>
      <c r="T36" s="173" t="str">
        <f t="shared" si="2"/>
        <v>2021TotalTotalAllAll</v>
      </c>
    </row>
    <row r="37" spans="1:20" x14ac:dyDescent="0.25">
      <c r="A37" s="65" t="s">
        <v>97</v>
      </c>
      <c r="B37" s="66">
        <v>2022</v>
      </c>
      <c r="C37" s="66" t="s">
        <v>151</v>
      </c>
      <c r="D37" s="66" t="s">
        <v>152</v>
      </c>
      <c r="E37" s="68" t="s">
        <v>92</v>
      </c>
      <c r="F37" s="68" t="s">
        <v>92</v>
      </c>
      <c r="G37" s="66" t="s">
        <v>93</v>
      </c>
      <c r="H37" s="161">
        <f t="shared" si="0"/>
        <v>0</v>
      </c>
      <c r="I37" s="420"/>
      <c r="J37" s="420"/>
      <c r="K37" s="420"/>
      <c r="L37" s="162">
        <f t="shared" ref="L37:Q37" si="31">L144+L228+L312+L396</f>
        <v>0</v>
      </c>
      <c r="M37" s="163">
        <f t="shared" si="31"/>
        <v>0</v>
      </c>
      <c r="N37" s="163">
        <f t="shared" si="31"/>
        <v>0</v>
      </c>
      <c r="O37" s="163">
        <f t="shared" si="31"/>
        <v>0</v>
      </c>
      <c r="P37" s="161">
        <f t="shared" si="31"/>
        <v>0</v>
      </c>
      <c r="Q37" s="162">
        <f t="shared" si="31"/>
        <v>0</v>
      </c>
      <c r="T37" s="16" t="str">
        <f t="shared" si="2"/>
        <v>2022Male0-4AllAll</v>
      </c>
    </row>
    <row r="38" spans="1:20" x14ac:dyDescent="0.25">
      <c r="A38" s="40" t="s">
        <v>97</v>
      </c>
      <c r="B38" s="27">
        <v>2022</v>
      </c>
      <c r="C38" s="27" t="s">
        <v>151</v>
      </c>
      <c r="D38" s="27" t="s">
        <v>153</v>
      </c>
      <c r="E38" s="72" t="s">
        <v>92</v>
      </c>
      <c r="F38" s="72" t="s">
        <v>92</v>
      </c>
      <c r="G38" s="27" t="s">
        <v>93</v>
      </c>
      <c r="H38" s="164">
        <f t="shared" si="0"/>
        <v>0</v>
      </c>
      <c r="I38" s="421"/>
      <c r="J38" s="421"/>
      <c r="K38" s="421"/>
      <c r="L38" s="138">
        <f t="shared" ref="L38:Q38" si="32">L145+L229+L313+L397</f>
        <v>0</v>
      </c>
      <c r="M38" s="165">
        <f t="shared" si="32"/>
        <v>0</v>
      </c>
      <c r="N38" s="165">
        <f t="shared" si="32"/>
        <v>0</v>
      </c>
      <c r="O38" s="165">
        <f t="shared" si="32"/>
        <v>0</v>
      </c>
      <c r="P38" s="164">
        <f t="shared" si="32"/>
        <v>0</v>
      </c>
      <c r="Q38" s="138">
        <f t="shared" si="32"/>
        <v>0</v>
      </c>
      <c r="T38" s="16" t="str">
        <f t="shared" si="2"/>
        <v>2022Male5-9AllAll</v>
      </c>
    </row>
    <row r="39" spans="1:20" x14ac:dyDescent="0.25">
      <c r="A39" s="40" t="s">
        <v>97</v>
      </c>
      <c r="B39" s="27">
        <v>2022</v>
      </c>
      <c r="C39" s="27" t="s">
        <v>151</v>
      </c>
      <c r="D39" s="27" t="s">
        <v>154</v>
      </c>
      <c r="E39" s="72" t="s">
        <v>92</v>
      </c>
      <c r="F39" s="72" t="s">
        <v>92</v>
      </c>
      <c r="G39" s="27" t="s">
        <v>93</v>
      </c>
      <c r="H39" s="164">
        <f t="shared" si="0"/>
        <v>0</v>
      </c>
      <c r="I39" s="421"/>
      <c r="J39" s="421"/>
      <c r="K39" s="421"/>
      <c r="L39" s="138">
        <f t="shared" ref="L39:Q39" si="33">L146+L230+L314+L398</f>
        <v>0</v>
      </c>
      <c r="M39" s="165">
        <f t="shared" si="33"/>
        <v>0</v>
      </c>
      <c r="N39" s="165">
        <f t="shared" si="33"/>
        <v>0</v>
      </c>
      <c r="O39" s="165">
        <f t="shared" si="33"/>
        <v>0</v>
      </c>
      <c r="P39" s="164">
        <f t="shared" si="33"/>
        <v>0</v>
      </c>
      <c r="Q39" s="138">
        <f t="shared" si="33"/>
        <v>0</v>
      </c>
      <c r="T39" s="16" t="str">
        <f t="shared" si="2"/>
        <v>2022Male10-14AllAll</v>
      </c>
    </row>
    <row r="40" spans="1:20" x14ac:dyDescent="0.25">
      <c r="A40" s="40" t="s">
        <v>97</v>
      </c>
      <c r="B40" s="27">
        <v>2022</v>
      </c>
      <c r="C40" s="27" t="s">
        <v>151</v>
      </c>
      <c r="D40" s="27" t="s">
        <v>155</v>
      </c>
      <c r="E40" s="72" t="s">
        <v>92</v>
      </c>
      <c r="F40" s="72" t="s">
        <v>92</v>
      </c>
      <c r="G40" s="27" t="s">
        <v>93</v>
      </c>
      <c r="H40" s="164">
        <f t="shared" si="0"/>
        <v>0</v>
      </c>
      <c r="I40" s="421"/>
      <c r="J40" s="421"/>
      <c r="K40" s="421"/>
      <c r="L40" s="138">
        <f t="shared" ref="L40:Q40" si="34">L147+L231+L315+L399</f>
        <v>0</v>
      </c>
      <c r="M40" s="165">
        <f t="shared" si="34"/>
        <v>0</v>
      </c>
      <c r="N40" s="165">
        <f t="shared" si="34"/>
        <v>0</v>
      </c>
      <c r="O40" s="165">
        <f t="shared" si="34"/>
        <v>0</v>
      </c>
      <c r="P40" s="164">
        <f t="shared" si="34"/>
        <v>0</v>
      </c>
      <c r="Q40" s="138">
        <f t="shared" si="34"/>
        <v>0</v>
      </c>
      <c r="T40" s="16" t="str">
        <f t="shared" ref="T40:T71" si="35">B40&amp;C40&amp;D40&amp;E40&amp;F40</f>
        <v>2022Male15-19AllAll</v>
      </c>
    </row>
    <row r="41" spans="1:20" x14ac:dyDescent="0.25">
      <c r="A41" s="40" t="s">
        <v>97</v>
      </c>
      <c r="B41" s="27">
        <v>2022</v>
      </c>
      <c r="C41" s="27" t="s">
        <v>151</v>
      </c>
      <c r="D41" s="27" t="s">
        <v>156</v>
      </c>
      <c r="E41" s="72" t="s">
        <v>92</v>
      </c>
      <c r="F41" s="72" t="s">
        <v>92</v>
      </c>
      <c r="G41" s="27" t="s">
        <v>93</v>
      </c>
      <c r="H41" s="164">
        <f t="shared" si="0"/>
        <v>0</v>
      </c>
      <c r="I41" s="421"/>
      <c r="J41" s="421"/>
      <c r="K41" s="421"/>
      <c r="L41" s="138">
        <f t="shared" ref="L41:Q41" si="36">L148+L232+L316+L400</f>
        <v>0</v>
      </c>
      <c r="M41" s="165">
        <f t="shared" si="36"/>
        <v>0</v>
      </c>
      <c r="N41" s="165">
        <f t="shared" si="36"/>
        <v>0</v>
      </c>
      <c r="O41" s="165">
        <f t="shared" si="36"/>
        <v>0</v>
      </c>
      <c r="P41" s="164">
        <f t="shared" si="36"/>
        <v>0</v>
      </c>
      <c r="Q41" s="138">
        <f t="shared" si="36"/>
        <v>0</v>
      </c>
      <c r="T41" s="16" t="str">
        <f t="shared" si="35"/>
        <v>2022Male20-24AllAll</v>
      </c>
    </row>
    <row r="42" spans="1:20" x14ac:dyDescent="0.25">
      <c r="A42" s="40" t="s">
        <v>97</v>
      </c>
      <c r="B42" s="27">
        <v>2022</v>
      </c>
      <c r="C42" s="27" t="s">
        <v>151</v>
      </c>
      <c r="D42" s="27" t="s">
        <v>157</v>
      </c>
      <c r="E42" s="72" t="s">
        <v>92</v>
      </c>
      <c r="F42" s="72" t="s">
        <v>92</v>
      </c>
      <c r="G42" s="27" t="s">
        <v>93</v>
      </c>
      <c r="H42" s="164">
        <f t="shared" si="0"/>
        <v>0</v>
      </c>
      <c r="I42" s="421"/>
      <c r="J42" s="421"/>
      <c r="K42" s="421"/>
      <c r="L42" s="138">
        <f t="shared" ref="L42:Q42" si="37">L149+L233+L317+L401</f>
        <v>0</v>
      </c>
      <c r="M42" s="165">
        <f t="shared" si="37"/>
        <v>0</v>
      </c>
      <c r="N42" s="165">
        <f t="shared" si="37"/>
        <v>0</v>
      </c>
      <c r="O42" s="165">
        <f t="shared" si="37"/>
        <v>0</v>
      </c>
      <c r="P42" s="164">
        <f t="shared" si="37"/>
        <v>0</v>
      </c>
      <c r="Q42" s="138">
        <f t="shared" si="37"/>
        <v>0</v>
      </c>
      <c r="T42" s="16" t="str">
        <f t="shared" si="35"/>
        <v>2022Male25-29AllAll</v>
      </c>
    </row>
    <row r="43" spans="1:20" x14ac:dyDescent="0.25">
      <c r="A43" s="40" t="s">
        <v>97</v>
      </c>
      <c r="B43" s="27">
        <v>2022</v>
      </c>
      <c r="C43" s="27" t="s">
        <v>151</v>
      </c>
      <c r="D43" s="27" t="s">
        <v>158</v>
      </c>
      <c r="E43" s="72" t="s">
        <v>92</v>
      </c>
      <c r="F43" s="72" t="s">
        <v>92</v>
      </c>
      <c r="G43" s="27" t="s">
        <v>93</v>
      </c>
      <c r="H43" s="164">
        <f t="shared" si="0"/>
        <v>0</v>
      </c>
      <c r="I43" s="421"/>
      <c r="J43" s="421"/>
      <c r="K43" s="421"/>
      <c r="L43" s="138">
        <f t="shared" ref="L43:Q43" si="38">L150+L234+L318+L402</f>
        <v>0</v>
      </c>
      <c r="M43" s="165">
        <f t="shared" si="38"/>
        <v>0</v>
      </c>
      <c r="N43" s="165">
        <f t="shared" si="38"/>
        <v>0</v>
      </c>
      <c r="O43" s="165">
        <f t="shared" si="38"/>
        <v>0</v>
      </c>
      <c r="P43" s="164">
        <f t="shared" si="38"/>
        <v>0</v>
      </c>
      <c r="Q43" s="138">
        <f t="shared" si="38"/>
        <v>0</v>
      </c>
      <c r="T43" s="16" t="str">
        <f t="shared" si="35"/>
        <v>2022Male30-34AllAll</v>
      </c>
    </row>
    <row r="44" spans="1:20" x14ac:dyDescent="0.25">
      <c r="A44" s="40" t="s">
        <v>97</v>
      </c>
      <c r="B44" s="27">
        <v>2022</v>
      </c>
      <c r="C44" s="27" t="s">
        <v>151</v>
      </c>
      <c r="D44" s="27" t="s">
        <v>159</v>
      </c>
      <c r="E44" s="72" t="s">
        <v>92</v>
      </c>
      <c r="F44" s="72" t="s">
        <v>92</v>
      </c>
      <c r="G44" s="27" t="s">
        <v>93</v>
      </c>
      <c r="H44" s="164">
        <f t="shared" si="0"/>
        <v>0</v>
      </c>
      <c r="I44" s="421"/>
      <c r="J44" s="421"/>
      <c r="K44" s="421"/>
      <c r="L44" s="138">
        <f t="shared" ref="L44:Q44" si="39">L151+L235+L319+L403</f>
        <v>0</v>
      </c>
      <c r="M44" s="165">
        <f t="shared" si="39"/>
        <v>0</v>
      </c>
      <c r="N44" s="165">
        <f t="shared" si="39"/>
        <v>0</v>
      </c>
      <c r="O44" s="165">
        <f t="shared" si="39"/>
        <v>0</v>
      </c>
      <c r="P44" s="164">
        <f t="shared" si="39"/>
        <v>0</v>
      </c>
      <c r="Q44" s="138">
        <f t="shared" si="39"/>
        <v>0</v>
      </c>
      <c r="T44" s="16" t="str">
        <f t="shared" si="35"/>
        <v>2022Male35-39AllAll</v>
      </c>
    </row>
    <row r="45" spans="1:20" x14ac:dyDescent="0.25">
      <c r="A45" s="40" t="s">
        <v>97</v>
      </c>
      <c r="B45" s="27">
        <v>2022</v>
      </c>
      <c r="C45" s="27" t="s">
        <v>151</v>
      </c>
      <c r="D45" s="27" t="s">
        <v>160</v>
      </c>
      <c r="E45" s="72" t="s">
        <v>92</v>
      </c>
      <c r="F45" s="72" t="s">
        <v>92</v>
      </c>
      <c r="G45" s="27" t="s">
        <v>93</v>
      </c>
      <c r="H45" s="164">
        <f t="shared" si="0"/>
        <v>0</v>
      </c>
      <c r="I45" s="421"/>
      <c r="J45" s="421"/>
      <c r="K45" s="421"/>
      <c r="L45" s="138">
        <f t="shared" ref="L45:Q45" si="40">L152+L236+L320+L404</f>
        <v>0</v>
      </c>
      <c r="M45" s="165">
        <f t="shared" si="40"/>
        <v>0</v>
      </c>
      <c r="N45" s="165">
        <f t="shared" si="40"/>
        <v>0</v>
      </c>
      <c r="O45" s="165">
        <f t="shared" si="40"/>
        <v>0</v>
      </c>
      <c r="P45" s="164">
        <f t="shared" si="40"/>
        <v>0</v>
      </c>
      <c r="Q45" s="138">
        <f t="shared" si="40"/>
        <v>0</v>
      </c>
      <c r="T45" s="16" t="str">
        <f t="shared" si="35"/>
        <v>2022Male40-44AllAll</v>
      </c>
    </row>
    <row r="46" spans="1:20" x14ac:dyDescent="0.25">
      <c r="A46" s="40" t="s">
        <v>97</v>
      </c>
      <c r="B46" s="27">
        <v>2022</v>
      </c>
      <c r="C46" s="27" t="s">
        <v>151</v>
      </c>
      <c r="D46" s="27" t="s">
        <v>161</v>
      </c>
      <c r="E46" s="72" t="s">
        <v>92</v>
      </c>
      <c r="F46" s="72" t="s">
        <v>92</v>
      </c>
      <c r="G46" s="27" t="s">
        <v>93</v>
      </c>
      <c r="H46" s="164">
        <f t="shared" si="0"/>
        <v>0</v>
      </c>
      <c r="I46" s="421"/>
      <c r="J46" s="421"/>
      <c r="K46" s="421"/>
      <c r="L46" s="138">
        <f t="shared" ref="L46:Q46" si="41">L153+L237+L321+L405</f>
        <v>0</v>
      </c>
      <c r="M46" s="165">
        <f t="shared" si="41"/>
        <v>0</v>
      </c>
      <c r="N46" s="165">
        <f t="shared" si="41"/>
        <v>0</v>
      </c>
      <c r="O46" s="165">
        <f t="shared" si="41"/>
        <v>0</v>
      </c>
      <c r="P46" s="164">
        <f t="shared" si="41"/>
        <v>0</v>
      </c>
      <c r="Q46" s="138">
        <f t="shared" si="41"/>
        <v>0</v>
      </c>
      <c r="T46" s="16" t="str">
        <f t="shared" si="35"/>
        <v>2022Male45-49AllAll</v>
      </c>
    </row>
    <row r="47" spans="1:20" x14ac:dyDescent="0.25">
      <c r="A47" s="40" t="s">
        <v>97</v>
      </c>
      <c r="B47" s="27">
        <v>2022</v>
      </c>
      <c r="C47" s="27" t="s">
        <v>151</v>
      </c>
      <c r="D47" s="27" t="s">
        <v>162</v>
      </c>
      <c r="E47" s="72" t="s">
        <v>92</v>
      </c>
      <c r="F47" s="72" t="s">
        <v>92</v>
      </c>
      <c r="G47" s="27" t="s">
        <v>93</v>
      </c>
      <c r="H47" s="164">
        <f t="shared" si="0"/>
        <v>0</v>
      </c>
      <c r="I47" s="421"/>
      <c r="J47" s="421"/>
      <c r="K47" s="421"/>
      <c r="L47" s="138">
        <f t="shared" ref="L47:Q47" si="42">L154+L238+L322+L406</f>
        <v>0</v>
      </c>
      <c r="M47" s="165">
        <f t="shared" si="42"/>
        <v>0</v>
      </c>
      <c r="N47" s="165">
        <f t="shared" si="42"/>
        <v>0</v>
      </c>
      <c r="O47" s="165">
        <f t="shared" si="42"/>
        <v>0</v>
      </c>
      <c r="P47" s="164">
        <f t="shared" si="42"/>
        <v>0</v>
      </c>
      <c r="Q47" s="138">
        <f t="shared" si="42"/>
        <v>0</v>
      </c>
      <c r="T47" s="16" t="str">
        <f t="shared" si="35"/>
        <v>2022Male50-54AllAll</v>
      </c>
    </row>
    <row r="48" spans="1:20" x14ac:dyDescent="0.25">
      <c r="A48" s="40" t="s">
        <v>97</v>
      </c>
      <c r="B48" s="27">
        <v>2022</v>
      </c>
      <c r="C48" s="27" t="s">
        <v>151</v>
      </c>
      <c r="D48" s="27" t="s">
        <v>163</v>
      </c>
      <c r="E48" s="72" t="s">
        <v>92</v>
      </c>
      <c r="F48" s="72" t="s">
        <v>92</v>
      </c>
      <c r="G48" s="27" t="s">
        <v>93</v>
      </c>
      <c r="H48" s="164">
        <f t="shared" si="0"/>
        <v>0</v>
      </c>
      <c r="I48" s="421"/>
      <c r="J48" s="421"/>
      <c r="K48" s="421"/>
      <c r="L48" s="138">
        <f t="shared" ref="L48:Q48" si="43">L155+L239+L323+L407</f>
        <v>0</v>
      </c>
      <c r="M48" s="165">
        <f t="shared" si="43"/>
        <v>0</v>
      </c>
      <c r="N48" s="165">
        <f t="shared" si="43"/>
        <v>0</v>
      </c>
      <c r="O48" s="165">
        <f t="shared" si="43"/>
        <v>0</v>
      </c>
      <c r="P48" s="164">
        <f t="shared" si="43"/>
        <v>0</v>
      </c>
      <c r="Q48" s="138">
        <f t="shared" si="43"/>
        <v>0</v>
      </c>
      <c r="T48" s="16" t="str">
        <f t="shared" si="35"/>
        <v>2022Male55-59AllAll</v>
      </c>
    </row>
    <row r="49" spans="1:20" x14ac:dyDescent="0.25">
      <c r="A49" s="40" t="s">
        <v>97</v>
      </c>
      <c r="B49" s="27">
        <v>2022</v>
      </c>
      <c r="C49" s="27" t="s">
        <v>151</v>
      </c>
      <c r="D49" s="27" t="s">
        <v>164</v>
      </c>
      <c r="E49" s="72" t="s">
        <v>92</v>
      </c>
      <c r="F49" s="72" t="s">
        <v>92</v>
      </c>
      <c r="G49" s="27" t="s">
        <v>93</v>
      </c>
      <c r="H49" s="164">
        <f t="shared" si="0"/>
        <v>0</v>
      </c>
      <c r="I49" s="421"/>
      <c r="J49" s="421"/>
      <c r="K49" s="421"/>
      <c r="L49" s="138">
        <f t="shared" ref="L49:Q49" si="44">L156+L240+L324+L408</f>
        <v>0</v>
      </c>
      <c r="M49" s="165">
        <f t="shared" si="44"/>
        <v>0</v>
      </c>
      <c r="N49" s="165">
        <f t="shared" si="44"/>
        <v>0</v>
      </c>
      <c r="O49" s="165">
        <f t="shared" si="44"/>
        <v>0</v>
      </c>
      <c r="P49" s="164">
        <f t="shared" si="44"/>
        <v>0</v>
      </c>
      <c r="Q49" s="138">
        <f t="shared" si="44"/>
        <v>0</v>
      </c>
      <c r="T49" s="16" t="str">
        <f t="shared" si="35"/>
        <v>2022Male60-64AllAll</v>
      </c>
    </row>
    <row r="50" spans="1:20" x14ac:dyDescent="0.25">
      <c r="A50" s="40" t="s">
        <v>97</v>
      </c>
      <c r="B50" s="27">
        <v>2022</v>
      </c>
      <c r="C50" s="27" t="s">
        <v>151</v>
      </c>
      <c r="D50" s="27" t="s">
        <v>165</v>
      </c>
      <c r="E50" s="72" t="s">
        <v>92</v>
      </c>
      <c r="F50" s="72" t="s">
        <v>92</v>
      </c>
      <c r="G50" s="27" t="s">
        <v>93</v>
      </c>
      <c r="H50" s="164">
        <f t="shared" si="0"/>
        <v>0</v>
      </c>
      <c r="I50" s="421"/>
      <c r="J50" s="421"/>
      <c r="K50" s="421"/>
      <c r="L50" s="138">
        <f t="shared" ref="L50:Q50" si="45">L157+L241+L325+L409</f>
        <v>0</v>
      </c>
      <c r="M50" s="165">
        <f t="shared" si="45"/>
        <v>0</v>
      </c>
      <c r="N50" s="165">
        <f t="shared" si="45"/>
        <v>0</v>
      </c>
      <c r="O50" s="165">
        <f t="shared" si="45"/>
        <v>0</v>
      </c>
      <c r="P50" s="164">
        <f t="shared" si="45"/>
        <v>0</v>
      </c>
      <c r="Q50" s="138">
        <f t="shared" si="45"/>
        <v>0</v>
      </c>
      <c r="T50" s="16" t="str">
        <f t="shared" si="35"/>
        <v>2022Male65+AllAll</v>
      </c>
    </row>
    <row r="51" spans="1:20" x14ac:dyDescent="0.25">
      <c r="A51" s="40" t="s">
        <v>97</v>
      </c>
      <c r="B51" s="27">
        <v>2022</v>
      </c>
      <c r="C51" s="27" t="s">
        <v>166</v>
      </c>
      <c r="D51" s="27" t="s">
        <v>152</v>
      </c>
      <c r="E51" s="72" t="s">
        <v>92</v>
      </c>
      <c r="F51" s="72" t="s">
        <v>92</v>
      </c>
      <c r="G51" s="27" t="s">
        <v>93</v>
      </c>
      <c r="H51" s="164">
        <f t="shared" si="0"/>
        <v>0</v>
      </c>
      <c r="I51" s="421"/>
      <c r="J51" s="421"/>
      <c r="K51" s="421"/>
      <c r="L51" s="138">
        <f t="shared" ref="L51:Q51" si="46">L158+L242+L326+L410</f>
        <v>0</v>
      </c>
      <c r="M51" s="165">
        <f t="shared" si="46"/>
        <v>0</v>
      </c>
      <c r="N51" s="165">
        <f t="shared" si="46"/>
        <v>0</v>
      </c>
      <c r="O51" s="165">
        <f t="shared" si="46"/>
        <v>0</v>
      </c>
      <c r="P51" s="164">
        <f t="shared" si="46"/>
        <v>0</v>
      </c>
      <c r="Q51" s="138">
        <f t="shared" si="46"/>
        <v>0</v>
      </c>
      <c r="T51" s="16" t="str">
        <f t="shared" si="35"/>
        <v>2022Female0-4AllAll</v>
      </c>
    </row>
    <row r="52" spans="1:20" x14ac:dyDescent="0.25">
      <c r="A52" s="40" t="s">
        <v>97</v>
      </c>
      <c r="B52" s="27">
        <v>2022</v>
      </c>
      <c r="C52" s="27" t="s">
        <v>166</v>
      </c>
      <c r="D52" s="27" t="s">
        <v>153</v>
      </c>
      <c r="E52" s="72" t="s">
        <v>92</v>
      </c>
      <c r="F52" s="72" t="s">
        <v>92</v>
      </c>
      <c r="G52" s="27" t="s">
        <v>93</v>
      </c>
      <c r="H52" s="164">
        <f t="shared" si="0"/>
        <v>0</v>
      </c>
      <c r="I52" s="421"/>
      <c r="J52" s="421"/>
      <c r="K52" s="421"/>
      <c r="L52" s="138">
        <f t="shared" ref="L52:Q52" si="47">L159+L243+L327+L411</f>
        <v>0</v>
      </c>
      <c r="M52" s="165">
        <f t="shared" si="47"/>
        <v>0</v>
      </c>
      <c r="N52" s="165">
        <f t="shared" si="47"/>
        <v>0</v>
      </c>
      <c r="O52" s="165">
        <f t="shared" si="47"/>
        <v>0</v>
      </c>
      <c r="P52" s="164">
        <f t="shared" si="47"/>
        <v>0</v>
      </c>
      <c r="Q52" s="138">
        <f t="shared" si="47"/>
        <v>0</v>
      </c>
      <c r="T52" s="16" t="str">
        <f t="shared" si="35"/>
        <v>2022Female5-9AllAll</v>
      </c>
    </row>
    <row r="53" spans="1:20" x14ac:dyDescent="0.25">
      <c r="A53" s="40" t="s">
        <v>97</v>
      </c>
      <c r="B53" s="27">
        <v>2022</v>
      </c>
      <c r="C53" s="27" t="s">
        <v>166</v>
      </c>
      <c r="D53" s="27" t="s">
        <v>154</v>
      </c>
      <c r="E53" s="72" t="s">
        <v>92</v>
      </c>
      <c r="F53" s="72" t="s">
        <v>92</v>
      </c>
      <c r="G53" s="27" t="s">
        <v>93</v>
      </c>
      <c r="H53" s="164">
        <f t="shared" si="0"/>
        <v>0</v>
      </c>
      <c r="I53" s="421"/>
      <c r="J53" s="421"/>
      <c r="K53" s="421"/>
      <c r="L53" s="138">
        <f t="shared" ref="L53:Q53" si="48">L160+L244+L328+L412</f>
        <v>0</v>
      </c>
      <c r="M53" s="165">
        <f t="shared" si="48"/>
        <v>0</v>
      </c>
      <c r="N53" s="165">
        <f t="shared" si="48"/>
        <v>0</v>
      </c>
      <c r="O53" s="165">
        <f t="shared" si="48"/>
        <v>0</v>
      </c>
      <c r="P53" s="164">
        <f t="shared" si="48"/>
        <v>0</v>
      </c>
      <c r="Q53" s="138">
        <f t="shared" si="48"/>
        <v>0</v>
      </c>
      <c r="T53" s="16" t="str">
        <f t="shared" si="35"/>
        <v>2022Female10-14AllAll</v>
      </c>
    </row>
    <row r="54" spans="1:20" x14ac:dyDescent="0.25">
      <c r="A54" s="40" t="s">
        <v>97</v>
      </c>
      <c r="B54" s="27">
        <v>2022</v>
      </c>
      <c r="C54" s="27" t="s">
        <v>166</v>
      </c>
      <c r="D54" s="27" t="s">
        <v>155</v>
      </c>
      <c r="E54" s="72" t="s">
        <v>92</v>
      </c>
      <c r="F54" s="72" t="s">
        <v>92</v>
      </c>
      <c r="G54" s="27" t="s">
        <v>93</v>
      </c>
      <c r="H54" s="164">
        <f t="shared" si="0"/>
        <v>0</v>
      </c>
      <c r="I54" s="421"/>
      <c r="J54" s="421"/>
      <c r="K54" s="421"/>
      <c r="L54" s="138">
        <f t="shared" ref="L54:Q54" si="49">L161+L245+L329+L413</f>
        <v>0</v>
      </c>
      <c r="M54" s="165">
        <f t="shared" si="49"/>
        <v>0</v>
      </c>
      <c r="N54" s="165">
        <f t="shared" si="49"/>
        <v>0</v>
      </c>
      <c r="O54" s="165">
        <f t="shared" si="49"/>
        <v>0</v>
      </c>
      <c r="P54" s="164">
        <f t="shared" si="49"/>
        <v>0</v>
      </c>
      <c r="Q54" s="138">
        <f t="shared" si="49"/>
        <v>0</v>
      </c>
      <c r="T54" s="16" t="str">
        <f t="shared" si="35"/>
        <v>2022Female15-19AllAll</v>
      </c>
    </row>
    <row r="55" spans="1:20" x14ac:dyDescent="0.25">
      <c r="A55" s="40" t="s">
        <v>97</v>
      </c>
      <c r="B55" s="27">
        <v>2022</v>
      </c>
      <c r="C55" s="27" t="s">
        <v>166</v>
      </c>
      <c r="D55" s="27" t="s">
        <v>156</v>
      </c>
      <c r="E55" s="72" t="s">
        <v>92</v>
      </c>
      <c r="F55" s="72" t="s">
        <v>92</v>
      </c>
      <c r="G55" s="27" t="s">
        <v>93</v>
      </c>
      <c r="H55" s="164">
        <f t="shared" si="0"/>
        <v>0</v>
      </c>
      <c r="I55" s="421"/>
      <c r="J55" s="421"/>
      <c r="K55" s="421"/>
      <c r="L55" s="138">
        <f t="shared" ref="L55:Q55" si="50">L162+L246+L330+L414</f>
        <v>0</v>
      </c>
      <c r="M55" s="165">
        <f t="shared" si="50"/>
        <v>0</v>
      </c>
      <c r="N55" s="165">
        <f t="shared" si="50"/>
        <v>0</v>
      </c>
      <c r="O55" s="165">
        <f t="shared" si="50"/>
        <v>0</v>
      </c>
      <c r="P55" s="164">
        <f t="shared" si="50"/>
        <v>0</v>
      </c>
      <c r="Q55" s="138">
        <f t="shared" si="50"/>
        <v>0</v>
      </c>
      <c r="T55" s="16" t="str">
        <f t="shared" si="35"/>
        <v>2022Female20-24AllAll</v>
      </c>
    </row>
    <row r="56" spans="1:20" x14ac:dyDescent="0.25">
      <c r="A56" s="40" t="s">
        <v>97</v>
      </c>
      <c r="B56" s="27">
        <v>2022</v>
      </c>
      <c r="C56" s="27" t="s">
        <v>166</v>
      </c>
      <c r="D56" s="27" t="s">
        <v>157</v>
      </c>
      <c r="E56" s="72" t="s">
        <v>92</v>
      </c>
      <c r="F56" s="72" t="s">
        <v>92</v>
      </c>
      <c r="G56" s="27" t="s">
        <v>93</v>
      </c>
      <c r="H56" s="164">
        <f t="shared" si="0"/>
        <v>0</v>
      </c>
      <c r="I56" s="421"/>
      <c r="J56" s="421"/>
      <c r="K56" s="421"/>
      <c r="L56" s="138">
        <f t="shared" ref="L56:Q56" si="51">L163+L247+L331+L415</f>
        <v>0</v>
      </c>
      <c r="M56" s="165">
        <f t="shared" si="51"/>
        <v>0</v>
      </c>
      <c r="N56" s="165">
        <f t="shared" si="51"/>
        <v>0</v>
      </c>
      <c r="O56" s="165">
        <f t="shared" si="51"/>
        <v>0</v>
      </c>
      <c r="P56" s="164">
        <f t="shared" si="51"/>
        <v>0</v>
      </c>
      <c r="Q56" s="138">
        <f t="shared" si="51"/>
        <v>0</v>
      </c>
      <c r="T56" s="16" t="str">
        <f t="shared" si="35"/>
        <v>2022Female25-29AllAll</v>
      </c>
    </row>
    <row r="57" spans="1:20" x14ac:dyDescent="0.25">
      <c r="A57" s="40" t="s">
        <v>97</v>
      </c>
      <c r="B57" s="27">
        <v>2022</v>
      </c>
      <c r="C57" s="27" t="s">
        <v>166</v>
      </c>
      <c r="D57" s="27" t="s">
        <v>158</v>
      </c>
      <c r="E57" s="72" t="s">
        <v>92</v>
      </c>
      <c r="F57" s="72" t="s">
        <v>92</v>
      </c>
      <c r="G57" s="27" t="s">
        <v>93</v>
      </c>
      <c r="H57" s="164">
        <f t="shared" si="0"/>
        <v>0</v>
      </c>
      <c r="I57" s="421"/>
      <c r="J57" s="421"/>
      <c r="K57" s="421"/>
      <c r="L57" s="138">
        <f t="shared" ref="L57:Q57" si="52">L164+L248+L332+L416</f>
        <v>0</v>
      </c>
      <c r="M57" s="165">
        <f t="shared" si="52"/>
        <v>0</v>
      </c>
      <c r="N57" s="165">
        <f t="shared" si="52"/>
        <v>0</v>
      </c>
      <c r="O57" s="165">
        <f t="shared" si="52"/>
        <v>0</v>
      </c>
      <c r="P57" s="164">
        <f t="shared" si="52"/>
        <v>0</v>
      </c>
      <c r="Q57" s="138">
        <f t="shared" si="52"/>
        <v>0</v>
      </c>
      <c r="T57" s="16" t="str">
        <f t="shared" si="35"/>
        <v>2022Female30-34AllAll</v>
      </c>
    </row>
    <row r="58" spans="1:20" x14ac:dyDescent="0.25">
      <c r="A58" s="40" t="s">
        <v>97</v>
      </c>
      <c r="B58" s="27">
        <v>2022</v>
      </c>
      <c r="C58" s="27" t="s">
        <v>166</v>
      </c>
      <c r="D58" s="27" t="s">
        <v>159</v>
      </c>
      <c r="E58" s="72" t="s">
        <v>92</v>
      </c>
      <c r="F58" s="72" t="s">
        <v>92</v>
      </c>
      <c r="G58" s="27" t="s">
        <v>93</v>
      </c>
      <c r="H58" s="164">
        <f t="shared" si="0"/>
        <v>0</v>
      </c>
      <c r="I58" s="421"/>
      <c r="J58" s="421"/>
      <c r="K58" s="421"/>
      <c r="L58" s="138">
        <f t="shared" ref="L58:Q58" si="53">L165+L249+L333+L417</f>
        <v>0</v>
      </c>
      <c r="M58" s="165">
        <f t="shared" si="53"/>
        <v>0</v>
      </c>
      <c r="N58" s="165">
        <f t="shared" si="53"/>
        <v>0</v>
      </c>
      <c r="O58" s="165">
        <f t="shared" si="53"/>
        <v>0</v>
      </c>
      <c r="P58" s="164">
        <f t="shared" si="53"/>
        <v>0</v>
      </c>
      <c r="Q58" s="138">
        <f t="shared" si="53"/>
        <v>0</v>
      </c>
      <c r="T58" s="16" t="str">
        <f t="shared" si="35"/>
        <v>2022Female35-39AllAll</v>
      </c>
    </row>
    <row r="59" spans="1:20" x14ac:dyDescent="0.25">
      <c r="A59" s="40" t="s">
        <v>97</v>
      </c>
      <c r="B59" s="27">
        <v>2022</v>
      </c>
      <c r="C59" s="27" t="s">
        <v>166</v>
      </c>
      <c r="D59" s="27" t="s">
        <v>160</v>
      </c>
      <c r="E59" s="72" t="s">
        <v>92</v>
      </c>
      <c r="F59" s="72" t="s">
        <v>92</v>
      </c>
      <c r="G59" s="27" t="s">
        <v>93</v>
      </c>
      <c r="H59" s="164">
        <f t="shared" si="0"/>
        <v>0</v>
      </c>
      <c r="I59" s="421"/>
      <c r="J59" s="421"/>
      <c r="K59" s="421"/>
      <c r="L59" s="138">
        <f t="shared" ref="L59:Q59" si="54">L166+L250+L334+L418</f>
        <v>0</v>
      </c>
      <c r="M59" s="165">
        <f t="shared" si="54"/>
        <v>0</v>
      </c>
      <c r="N59" s="165">
        <f t="shared" si="54"/>
        <v>0</v>
      </c>
      <c r="O59" s="165">
        <f t="shared" si="54"/>
        <v>0</v>
      </c>
      <c r="P59" s="164">
        <f t="shared" si="54"/>
        <v>0</v>
      </c>
      <c r="Q59" s="138">
        <f t="shared" si="54"/>
        <v>0</v>
      </c>
      <c r="T59" s="16" t="str">
        <f t="shared" si="35"/>
        <v>2022Female40-44AllAll</v>
      </c>
    </row>
    <row r="60" spans="1:20" x14ac:dyDescent="0.25">
      <c r="A60" s="40" t="s">
        <v>97</v>
      </c>
      <c r="B60" s="27">
        <v>2022</v>
      </c>
      <c r="C60" s="27" t="s">
        <v>166</v>
      </c>
      <c r="D60" s="27" t="s">
        <v>161</v>
      </c>
      <c r="E60" s="72" t="s">
        <v>92</v>
      </c>
      <c r="F60" s="72" t="s">
        <v>92</v>
      </c>
      <c r="G60" s="27" t="s">
        <v>93</v>
      </c>
      <c r="H60" s="164">
        <f t="shared" si="0"/>
        <v>0</v>
      </c>
      <c r="I60" s="421"/>
      <c r="J60" s="421"/>
      <c r="K60" s="421"/>
      <c r="L60" s="138">
        <f t="shared" ref="L60:Q60" si="55">L167+L251+L335+L419</f>
        <v>0</v>
      </c>
      <c r="M60" s="165">
        <f t="shared" si="55"/>
        <v>0</v>
      </c>
      <c r="N60" s="165">
        <f t="shared" si="55"/>
        <v>0</v>
      </c>
      <c r="O60" s="165">
        <f t="shared" si="55"/>
        <v>0</v>
      </c>
      <c r="P60" s="164">
        <f t="shared" si="55"/>
        <v>0</v>
      </c>
      <c r="Q60" s="138">
        <f t="shared" si="55"/>
        <v>0</v>
      </c>
      <c r="T60" s="16" t="str">
        <f t="shared" si="35"/>
        <v>2022Female45-49AllAll</v>
      </c>
    </row>
    <row r="61" spans="1:20" x14ac:dyDescent="0.25">
      <c r="A61" s="40" t="s">
        <v>97</v>
      </c>
      <c r="B61" s="27">
        <v>2022</v>
      </c>
      <c r="C61" s="27" t="s">
        <v>166</v>
      </c>
      <c r="D61" s="27" t="s">
        <v>162</v>
      </c>
      <c r="E61" s="72" t="s">
        <v>92</v>
      </c>
      <c r="F61" s="72" t="s">
        <v>92</v>
      </c>
      <c r="G61" s="27" t="s">
        <v>93</v>
      </c>
      <c r="H61" s="164">
        <f t="shared" si="0"/>
        <v>0</v>
      </c>
      <c r="I61" s="421"/>
      <c r="J61" s="421"/>
      <c r="K61" s="421"/>
      <c r="L61" s="138">
        <f t="shared" ref="L61:Q61" si="56">L168+L252+L336+L420</f>
        <v>0</v>
      </c>
      <c r="M61" s="165">
        <f t="shared" si="56"/>
        <v>0</v>
      </c>
      <c r="N61" s="165">
        <f t="shared" si="56"/>
        <v>0</v>
      </c>
      <c r="O61" s="165">
        <f t="shared" si="56"/>
        <v>0</v>
      </c>
      <c r="P61" s="164">
        <f t="shared" si="56"/>
        <v>0</v>
      </c>
      <c r="Q61" s="138">
        <f t="shared" si="56"/>
        <v>0</v>
      </c>
      <c r="T61" s="16" t="str">
        <f t="shared" si="35"/>
        <v>2022Female50-54AllAll</v>
      </c>
    </row>
    <row r="62" spans="1:20" x14ac:dyDescent="0.25">
      <c r="A62" s="40" t="s">
        <v>97</v>
      </c>
      <c r="B62" s="27">
        <v>2022</v>
      </c>
      <c r="C62" s="27" t="s">
        <v>166</v>
      </c>
      <c r="D62" s="27" t="s">
        <v>163</v>
      </c>
      <c r="E62" s="72" t="s">
        <v>92</v>
      </c>
      <c r="F62" s="72" t="s">
        <v>92</v>
      </c>
      <c r="G62" s="27" t="s">
        <v>93</v>
      </c>
      <c r="H62" s="164">
        <f t="shared" si="0"/>
        <v>0</v>
      </c>
      <c r="I62" s="421"/>
      <c r="J62" s="421"/>
      <c r="K62" s="421"/>
      <c r="L62" s="138">
        <f t="shared" ref="L62:Q62" si="57">L169+L253+L337+L421</f>
        <v>0</v>
      </c>
      <c r="M62" s="165">
        <f t="shared" si="57"/>
        <v>0</v>
      </c>
      <c r="N62" s="165">
        <f t="shared" si="57"/>
        <v>0</v>
      </c>
      <c r="O62" s="165">
        <f t="shared" si="57"/>
        <v>0</v>
      </c>
      <c r="P62" s="164">
        <f t="shared" si="57"/>
        <v>0</v>
      </c>
      <c r="Q62" s="138">
        <f t="shared" si="57"/>
        <v>0</v>
      </c>
      <c r="T62" s="16" t="str">
        <f t="shared" si="35"/>
        <v>2022Female55-59AllAll</v>
      </c>
    </row>
    <row r="63" spans="1:20" x14ac:dyDescent="0.25">
      <c r="A63" s="40" t="s">
        <v>97</v>
      </c>
      <c r="B63" s="27">
        <v>2022</v>
      </c>
      <c r="C63" s="27" t="s">
        <v>166</v>
      </c>
      <c r="D63" s="27" t="s">
        <v>164</v>
      </c>
      <c r="E63" s="72" t="s">
        <v>92</v>
      </c>
      <c r="F63" s="72" t="s">
        <v>92</v>
      </c>
      <c r="G63" s="27" t="s">
        <v>93</v>
      </c>
      <c r="H63" s="164">
        <f t="shared" si="0"/>
        <v>0</v>
      </c>
      <c r="I63" s="421"/>
      <c r="J63" s="421"/>
      <c r="K63" s="421"/>
      <c r="L63" s="138">
        <f t="shared" ref="L63:Q63" si="58">L170+L254+L338+L422</f>
        <v>0</v>
      </c>
      <c r="M63" s="165">
        <f t="shared" si="58"/>
        <v>0</v>
      </c>
      <c r="N63" s="165">
        <f t="shared" si="58"/>
        <v>0</v>
      </c>
      <c r="O63" s="165">
        <f t="shared" si="58"/>
        <v>0</v>
      </c>
      <c r="P63" s="164">
        <f t="shared" si="58"/>
        <v>0</v>
      </c>
      <c r="Q63" s="138">
        <f t="shared" si="58"/>
        <v>0</v>
      </c>
      <c r="T63" s="16" t="str">
        <f t="shared" si="35"/>
        <v>2022Female60-64AllAll</v>
      </c>
    </row>
    <row r="64" spans="1:20" x14ac:dyDescent="0.25">
      <c r="A64" s="40" t="s">
        <v>97</v>
      </c>
      <c r="B64" s="27">
        <v>2022</v>
      </c>
      <c r="C64" s="27" t="s">
        <v>166</v>
      </c>
      <c r="D64" s="27" t="s">
        <v>165</v>
      </c>
      <c r="E64" s="72" t="s">
        <v>92</v>
      </c>
      <c r="F64" s="72" t="s">
        <v>92</v>
      </c>
      <c r="G64" s="27" t="s">
        <v>93</v>
      </c>
      <c r="H64" s="164">
        <f t="shared" si="0"/>
        <v>0</v>
      </c>
      <c r="I64" s="421"/>
      <c r="J64" s="421"/>
      <c r="K64" s="421"/>
      <c r="L64" s="138">
        <f t="shared" ref="L64:Q64" si="59">L171+L255+L339+L423</f>
        <v>0</v>
      </c>
      <c r="M64" s="165">
        <f t="shared" si="59"/>
        <v>0</v>
      </c>
      <c r="N64" s="165">
        <f t="shared" si="59"/>
        <v>0</v>
      </c>
      <c r="O64" s="165">
        <f t="shared" si="59"/>
        <v>0</v>
      </c>
      <c r="P64" s="164">
        <f t="shared" si="59"/>
        <v>0</v>
      </c>
      <c r="Q64" s="138">
        <f t="shared" si="59"/>
        <v>0</v>
      </c>
      <c r="T64" s="16" t="str">
        <f t="shared" si="35"/>
        <v>2022Female65+AllAll</v>
      </c>
    </row>
    <row r="65" spans="1:20" s="174" customFormat="1" x14ac:dyDescent="0.25">
      <c r="A65" s="166" t="s">
        <v>97</v>
      </c>
      <c r="B65" s="167">
        <v>2022</v>
      </c>
      <c r="C65" s="167" t="s">
        <v>80</v>
      </c>
      <c r="D65" s="167" t="s">
        <v>80</v>
      </c>
      <c r="E65" s="168" t="s">
        <v>92</v>
      </c>
      <c r="F65" s="168" t="s">
        <v>92</v>
      </c>
      <c r="G65" s="167" t="s">
        <v>93</v>
      </c>
      <c r="H65" s="169">
        <f t="shared" si="0"/>
        <v>0</v>
      </c>
      <c r="I65" s="422"/>
      <c r="J65" s="422"/>
      <c r="K65" s="422"/>
      <c r="L65" s="170">
        <f t="shared" ref="L65:Q65" si="60">SUM(L37:L64)</f>
        <v>0</v>
      </c>
      <c r="M65" s="171">
        <f t="shared" si="60"/>
        <v>0</v>
      </c>
      <c r="N65" s="171">
        <f t="shared" si="60"/>
        <v>0</v>
      </c>
      <c r="O65" s="171">
        <f t="shared" si="60"/>
        <v>0</v>
      </c>
      <c r="P65" s="169">
        <f t="shared" si="60"/>
        <v>0</v>
      </c>
      <c r="Q65" s="170">
        <f t="shared" si="60"/>
        <v>0</v>
      </c>
      <c r="S65" s="173"/>
      <c r="T65" s="173" t="str">
        <f t="shared" si="35"/>
        <v>2022TotalTotalAllAll</v>
      </c>
    </row>
    <row r="66" spans="1:20" x14ac:dyDescent="0.25">
      <c r="A66" s="65" t="s">
        <v>97</v>
      </c>
      <c r="B66" s="66">
        <v>2023</v>
      </c>
      <c r="C66" s="66" t="s">
        <v>151</v>
      </c>
      <c r="D66" s="66" t="s">
        <v>152</v>
      </c>
      <c r="E66" s="68" t="s">
        <v>92</v>
      </c>
      <c r="F66" s="68" t="s">
        <v>92</v>
      </c>
      <c r="G66" s="66" t="s">
        <v>93</v>
      </c>
      <c r="H66" s="161">
        <f t="shared" si="0"/>
        <v>0</v>
      </c>
      <c r="I66" s="420"/>
      <c r="J66" s="420"/>
      <c r="K66" s="420"/>
      <c r="L66" s="162">
        <f t="shared" ref="L66:Q66" si="61">L172+L256+L340+L424</f>
        <v>0</v>
      </c>
      <c r="M66" s="163">
        <f t="shared" si="61"/>
        <v>0</v>
      </c>
      <c r="N66" s="163">
        <f t="shared" si="61"/>
        <v>0</v>
      </c>
      <c r="O66" s="163">
        <f t="shared" si="61"/>
        <v>0</v>
      </c>
      <c r="P66" s="161">
        <f t="shared" si="61"/>
        <v>0</v>
      </c>
      <c r="Q66" s="162">
        <f t="shared" si="61"/>
        <v>0</v>
      </c>
      <c r="T66" s="16" t="str">
        <f t="shared" si="35"/>
        <v>2023Male0-4AllAll</v>
      </c>
    </row>
    <row r="67" spans="1:20" x14ac:dyDescent="0.25">
      <c r="A67" s="40" t="s">
        <v>97</v>
      </c>
      <c r="B67" s="27">
        <v>2023</v>
      </c>
      <c r="C67" s="27" t="s">
        <v>151</v>
      </c>
      <c r="D67" s="27" t="s">
        <v>153</v>
      </c>
      <c r="E67" s="72" t="s">
        <v>92</v>
      </c>
      <c r="F67" s="72" t="s">
        <v>92</v>
      </c>
      <c r="G67" s="27" t="s">
        <v>93</v>
      </c>
      <c r="H67" s="164">
        <f t="shared" si="0"/>
        <v>0</v>
      </c>
      <c r="I67" s="421"/>
      <c r="J67" s="421"/>
      <c r="K67" s="421"/>
      <c r="L67" s="138">
        <f t="shared" ref="L67:Q67" si="62">L173+L257+L341+L425</f>
        <v>0</v>
      </c>
      <c r="M67" s="165">
        <f t="shared" si="62"/>
        <v>0</v>
      </c>
      <c r="N67" s="165">
        <f t="shared" si="62"/>
        <v>0</v>
      </c>
      <c r="O67" s="165">
        <f t="shared" si="62"/>
        <v>0</v>
      </c>
      <c r="P67" s="164">
        <f t="shared" si="62"/>
        <v>0</v>
      </c>
      <c r="Q67" s="138">
        <f t="shared" si="62"/>
        <v>0</v>
      </c>
      <c r="T67" s="16" t="str">
        <f t="shared" si="35"/>
        <v>2023Male5-9AllAll</v>
      </c>
    </row>
    <row r="68" spans="1:20" x14ac:dyDescent="0.25">
      <c r="A68" s="40" t="s">
        <v>97</v>
      </c>
      <c r="B68" s="27">
        <v>2023</v>
      </c>
      <c r="C68" s="27" t="s">
        <v>151</v>
      </c>
      <c r="D68" s="27" t="s">
        <v>154</v>
      </c>
      <c r="E68" s="72" t="s">
        <v>92</v>
      </c>
      <c r="F68" s="72" t="s">
        <v>92</v>
      </c>
      <c r="G68" s="27" t="s">
        <v>93</v>
      </c>
      <c r="H68" s="164">
        <f t="shared" si="0"/>
        <v>0</v>
      </c>
      <c r="I68" s="421"/>
      <c r="J68" s="421"/>
      <c r="K68" s="421"/>
      <c r="L68" s="138">
        <f t="shared" ref="L68:Q68" si="63">L174+L258+L342+L426</f>
        <v>0</v>
      </c>
      <c r="M68" s="165">
        <f t="shared" si="63"/>
        <v>0</v>
      </c>
      <c r="N68" s="165">
        <f t="shared" si="63"/>
        <v>0</v>
      </c>
      <c r="O68" s="165">
        <f t="shared" si="63"/>
        <v>0</v>
      </c>
      <c r="P68" s="164">
        <f t="shared" si="63"/>
        <v>0</v>
      </c>
      <c r="Q68" s="138">
        <f t="shared" si="63"/>
        <v>0</v>
      </c>
      <c r="T68" s="16" t="str">
        <f t="shared" si="35"/>
        <v>2023Male10-14AllAll</v>
      </c>
    </row>
    <row r="69" spans="1:20" x14ac:dyDescent="0.25">
      <c r="A69" s="40" t="s">
        <v>97</v>
      </c>
      <c r="B69" s="27">
        <v>2023</v>
      </c>
      <c r="C69" s="27" t="s">
        <v>151</v>
      </c>
      <c r="D69" s="27" t="s">
        <v>155</v>
      </c>
      <c r="E69" s="72" t="s">
        <v>92</v>
      </c>
      <c r="F69" s="72" t="s">
        <v>92</v>
      </c>
      <c r="G69" s="27" t="s">
        <v>93</v>
      </c>
      <c r="H69" s="164">
        <f t="shared" si="0"/>
        <v>0</v>
      </c>
      <c r="I69" s="421"/>
      <c r="J69" s="421"/>
      <c r="K69" s="421"/>
      <c r="L69" s="138">
        <f t="shared" ref="L69:Q69" si="64">L175+L259+L343+L427</f>
        <v>0</v>
      </c>
      <c r="M69" s="165">
        <f t="shared" si="64"/>
        <v>0</v>
      </c>
      <c r="N69" s="165">
        <f t="shared" si="64"/>
        <v>0</v>
      </c>
      <c r="O69" s="165">
        <f t="shared" si="64"/>
        <v>0</v>
      </c>
      <c r="P69" s="164">
        <f t="shared" si="64"/>
        <v>0</v>
      </c>
      <c r="Q69" s="138">
        <f t="shared" si="64"/>
        <v>0</v>
      </c>
      <c r="T69" s="16" t="str">
        <f t="shared" si="35"/>
        <v>2023Male15-19AllAll</v>
      </c>
    </row>
    <row r="70" spans="1:20" x14ac:dyDescent="0.25">
      <c r="A70" s="40" t="s">
        <v>97</v>
      </c>
      <c r="B70" s="27">
        <v>2023</v>
      </c>
      <c r="C70" s="27" t="s">
        <v>151</v>
      </c>
      <c r="D70" s="27" t="s">
        <v>156</v>
      </c>
      <c r="E70" s="72" t="s">
        <v>92</v>
      </c>
      <c r="F70" s="72" t="s">
        <v>92</v>
      </c>
      <c r="G70" s="27" t="s">
        <v>93</v>
      </c>
      <c r="H70" s="164">
        <f t="shared" si="0"/>
        <v>0</v>
      </c>
      <c r="I70" s="421"/>
      <c r="J70" s="421"/>
      <c r="K70" s="421"/>
      <c r="L70" s="138">
        <f t="shared" ref="L70:Q70" si="65">L176+L260+L344+L428</f>
        <v>0</v>
      </c>
      <c r="M70" s="165">
        <f t="shared" si="65"/>
        <v>0</v>
      </c>
      <c r="N70" s="165">
        <f t="shared" si="65"/>
        <v>0</v>
      </c>
      <c r="O70" s="165">
        <f t="shared" si="65"/>
        <v>0</v>
      </c>
      <c r="P70" s="164">
        <f t="shared" si="65"/>
        <v>0</v>
      </c>
      <c r="Q70" s="138">
        <f t="shared" si="65"/>
        <v>0</v>
      </c>
      <c r="T70" s="16" t="str">
        <f t="shared" si="35"/>
        <v>2023Male20-24AllAll</v>
      </c>
    </row>
    <row r="71" spans="1:20" x14ac:dyDescent="0.25">
      <c r="A71" s="40" t="s">
        <v>97</v>
      </c>
      <c r="B71" s="27">
        <v>2023</v>
      </c>
      <c r="C71" s="27" t="s">
        <v>151</v>
      </c>
      <c r="D71" s="27" t="s">
        <v>157</v>
      </c>
      <c r="E71" s="72" t="s">
        <v>92</v>
      </c>
      <c r="F71" s="72" t="s">
        <v>92</v>
      </c>
      <c r="G71" s="27" t="s">
        <v>93</v>
      </c>
      <c r="H71" s="164">
        <f t="shared" si="0"/>
        <v>0</v>
      </c>
      <c r="I71" s="421"/>
      <c r="J71" s="421"/>
      <c r="K71" s="421"/>
      <c r="L71" s="138">
        <f t="shared" ref="L71:Q71" si="66">L177+L261+L345+L429</f>
        <v>0</v>
      </c>
      <c r="M71" s="165">
        <f t="shared" si="66"/>
        <v>0</v>
      </c>
      <c r="N71" s="165">
        <f t="shared" si="66"/>
        <v>0</v>
      </c>
      <c r="O71" s="165">
        <f t="shared" si="66"/>
        <v>0</v>
      </c>
      <c r="P71" s="164">
        <f t="shared" si="66"/>
        <v>0</v>
      </c>
      <c r="Q71" s="138">
        <f t="shared" si="66"/>
        <v>0</v>
      </c>
      <c r="T71" s="16" t="str">
        <f t="shared" si="35"/>
        <v>2023Male25-29AllAll</v>
      </c>
    </row>
    <row r="72" spans="1:20" x14ac:dyDescent="0.25">
      <c r="A72" s="40" t="s">
        <v>97</v>
      </c>
      <c r="B72" s="27">
        <v>2023</v>
      </c>
      <c r="C72" s="27" t="s">
        <v>151</v>
      </c>
      <c r="D72" s="27" t="s">
        <v>158</v>
      </c>
      <c r="E72" s="72" t="s">
        <v>92</v>
      </c>
      <c r="F72" s="72" t="s">
        <v>92</v>
      </c>
      <c r="G72" s="27" t="s">
        <v>93</v>
      </c>
      <c r="H72" s="164">
        <f t="shared" ref="H72:H135" si="67">SUM(I72:Q72)</f>
        <v>0</v>
      </c>
      <c r="I72" s="421"/>
      <c r="J72" s="421"/>
      <c r="K72" s="421"/>
      <c r="L72" s="138">
        <f t="shared" ref="L72:Q72" si="68">L178+L262+L346+L430</f>
        <v>0</v>
      </c>
      <c r="M72" s="165">
        <f t="shared" si="68"/>
        <v>0</v>
      </c>
      <c r="N72" s="165">
        <f t="shared" si="68"/>
        <v>0</v>
      </c>
      <c r="O72" s="165">
        <f t="shared" si="68"/>
        <v>0</v>
      </c>
      <c r="P72" s="164">
        <f t="shared" si="68"/>
        <v>0</v>
      </c>
      <c r="Q72" s="138">
        <f t="shared" si="68"/>
        <v>0</v>
      </c>
      <c r="T72" s="16" t="str">
        <f t="shared" ref="T72:T103" si="69">B72&amp;C72&amp;D72&amp;E72&amp;F72</f>
        <v>2023Male30-34AllAll</v>
      </c>
    </row>
    <row r="73" spans="1:20" x14ac:dyDescent="0.25">
      <c r="A73" s="40" t="s">
        <v>97</v>
      </c>
      <c r="B73" s="27">
        <v>2023</v>
      </c>
      <c r="C73" s="27" t="s">
        <v>151</v>
      </c>
      <c r="D73" s="27" t="s">
        <v>159</v>
      </c>
      <c r="E73" s="72" t="s">
        <v>92</v>
      </c>
      <c r="F73" s="72" t="s">
        <v>92</v>
      </c>
      <c r="G73" s="27" t="s">
        <v>93</v>
      </c>
      <c r="H73" s="164">
        <f t="shared" si="67"/>
        <v>0</v>
      </c>
      <c r="I73" s="421"/>
      <c r="J73" s="421"/>
      <c r="K73" s="421"/>
      <c r="L73" s="138">
        <f t="shared" ref="L73:Q73" si="70">L179+L263+L347+L431</f>
        <v>0</v>
      </c>
      <c r="M73" s="165">
        <f t="shared" si="70"/>
        <v>0</v>
      </c>
      <c r="N73" s="165">
        <f t="shared" si="70"/>
        <v>0</v>
      </c>
      <c r="O73" s="165">
        <f t="shared" si="70"/>
        <v>0</v>
      </c>
      <c r="P73" s="164">
        <f t="shared" si="70"/>
        <v>0</v>
      </c>
      <c r="Q73" s="138">
        <f t="shared" si="70"/>
        <v>0</v>
      </c>
      <c r="T73" s="16" t="str">
        <f t="shared" si="69"/>
        <v>2023Male35-39AllAll</v>
      </c>
    </row>
    <row r="74" spans="1:20" x14ac:dyDescent="0.25">
      <c r="A74" s="40" t="s">
        <v>97</v>
      </c>
      <c r="B74" s="27">
        <v>2023</v>
      </c>
      <c r="C74" s="27" t="s">
        <v>151</v>
      </c>
      <c r="D74" s="27" t="s">
        <v>160</v>
      </c>
      <c r="E74" s="72" t="s">
        <v>92</v>
      </c>
      <c r="F74" s="72" t="s">
        <v>92</v>
      </c>
      <c r="G74" s="27" t="s">
        <v>93</v>
      </c>
      <c r="H74" s="164">
        <f t="shared" si="67"/>
        <v>0</v>
      </c>
      <c r="I74" s="421"/>
      <c r="J74" s="421"/>
      <c r="K74" s="421"/>
      <c r="L74" s="138">
        <f t="shared" ref="L74:Q74" si="71">L180+L264+L348+L432</f>
        <v>0</v>
      </c>
      <c r="M74" s="165">
        <f t="shared" si="71"/>
        <v>0</v>
      </c>
      <c r="N74" s="165">
        <f t="shared" si="71"/>
        <v>0</v>
      </c>
      <c r="O74" s="165">
        <f t="shared" si="71"/>
        <v>0</v>
      </c>
      <c r="P74" s="164">
        <f t="shared" si="71"/>
        <v>0</v>
      </c>
      <c r="Q74" s="138">
        <f t="shared" si="71"/>
        <v>0</v>
      </c>
      <c r="T74" s="16" t="str">
        <f t="shared" si="69"/>
        <v>2023Male40-44AllAll</v>
      </c>
    </row>
    <row r="75" spans="1:20" x14ac:dyDescent="0.25">
      <c r="A75" s="40" t="s">
        <v>97</v>
      </c>
      <c r="B75" s="27">
        <v>2023</v>
      </c>
      <c r="C75" s="27" t="s">
        <v>151</v>
      </c>
      <c r="D75" s="27" t="s">
        <v>161</v>
      </c>
      <c r="E75" s="72" t="s">
        <v>92</v>
      </c>
      <c r="F75" s="72" t="s">
        <v>92</v>
      </c>
      <c r="G75" s="27" t="s">
        <v>93</v>
      </c>
      <c r="H75" s="164">
        <f t="shared" si="67"/>
        <v>0</v>
      </c>
      <c r="I75" s="421"/>
      <c r="J75" s="421"/>
      <c r="K75" s="421"/>
      <c r="L75" s="138">
        <f t="shared" ref="L75:Q75" si="72">L181+L265+L349+L433</f>
        <v>0</v>
      </c>
      <c r="M75" s="165">
        <f t="shared" si="72"/>
        <v>0</v>
      </c>
      <c r="N75" s="165">
        <f t="shared" si="72"/>
        <v>0</v>
      </c>
      <c r="O75" s="165">
        <f t="shared" si="72"/>
        <v>0</v>
      </c>
      <c r="P75" s="164">
        <f t="shared" si="72"/>
        <v>0</v>
      </c>
      <c r="Q75" s="138">
        <f t="shared" si="72"/>
        <v>0</v>
      </c>
      <c r="T75" s="16" t="str">
        <f t="shared" si="69"/>
        <v>2023Male45-49AllAll</v>
      </c>
    </row>
    <row r="76" spans="1:20" x14ac:dyDescent="0.25">
      <c r="A76" s="40" t="s">
        <v>97</v>
      </c>
      <c r="B76" s="27">
        <v>2023</v>
      </c>
      <c r="C76" s="27" t="s">
        <v>151</v>
      </c>
      <c r="D76" s="27" t="s">
        <v>162</v>
      </c>
      <c r="E76" s="72" t="s">
        <v>92</v>
      </c>
      <c r="F76" s="72" t="s">
        <v>92</v>
      </c>
      <c r="G76" s="27" t="s">
        <v>93</v>
      </c>
      <c r="H76" s="164">
        <f t="shared" si="67"/>
        <v>0</v>
      </c>
      <c r="I76" s="421"/>
      <c r="J76" s="421"/>
      <c r="K76" s="421"/>
      <c r="L76" s="138">
        <f t="shared" ref="L76:Q76" si="73">L182+L266+L350+L434</f>
        <v>0</v>
      </c>
      <c r="M76" s="165">
        <f t="shared" si="73"/>
        <v>0</v>
      </c>
      <c r="N76" s="165">
        <f t="shared" si="73"/>
        <v>0</v>
      </c>
      <c r="O76" s="165">
        <f t="shared" si="73"/>
        <v>0</v>
      </c>
      <c r="P76" s="164">
        <f t="shared" si="73"/>
        <v>0</v>
      </c>
      <c r="Q76" s="138">
        <f t="shared" si="73"/>
        <v>0</v>
      </c>
      <c r="T76" s="16" t="str">
        <f t="shared" si="69"/>
        <v>2023Male50-54AllAll</v>
      </c>
    </row>
    <row r="77" spans="1:20" x14ac:dyDescent="0.25">
      <c r="A77" s="40" t="s">
        <v>97</v>
      </c>
      <c r="B77" s="27">
        <v>2023</v>
      </c>
      <c r="C77" s="27" t="s">
        <v>151</v>
      </c>
      <c r="D77" s="27" t="s">
        <v>163</v>
      </c>
      <c r="E77" s="72" t="s">
        <v>92</v>
      </c>
      <c r="F77" s="72" t="s">
        <v>92</v>
      </c>
      <c r="G77" s="27" t="s">
        <v>93</v>
      </c>
      <c r="H77" s="164">
        <f t="shared" si="67"/>
        <v>0</v>
      </c>
      <c r="I77" s="421"/>
      <c r="J77" s="421"/>
      <c r="K77" s="421"/>
      <c r="L77" s="138">
        <f t="shared" ref="L77:Q77" si="74">L183+L267+L351+L435</f>
        <v>0</v>
      </c>
      <c r="M77" s="165">
        <f t="shared" si="74"/>
        <v>0</v>
      </c>
      <c r="N77" s="165">
        <f t="shared" si="74"/>
        <v>0</v>
      </c>
      <c r="O77" s="165">
        <f t="shared" si="74"/>
        <v>0</v>
      </c>
      <c r="P77" s="164">
        <f t="shared" si="74"/>
        <v>0</v>
      </c>
      <c r="Q77" s="138">
        <f t="shared" si="74"/>
        <v>0</v>
      </c>
      <c r="T77" s="16" t="str">
        <f t="shared" si="69"/>
        <v>2023Male55-59AllAll</v>
      </c>
    </row>
    <row r="78" spans="1:20" x14ac:dyDescent="0.25">
      <c r="A78" s="40" t="s">
        <v>97</v>
      </c>
      <c r="B78" s="27">
        <v>2023</v>
      </c>
      <c r="C78" s="27" t="s">
        <v>151</v>
      </c>
      <c r="D78" s="27" t="s">
        <v>164</v>
      </c>
      <c r="E78" s="72" t="s">
        <v>92</v>
      </c>
      <c r="F78" s="72" t="s">
        <v>92</v>
      </c>
      <c r="G78" s="27" t="s">
        <v>93</v>
      </c>
      <c r="H78" s="164">
        <f t="shared" si="67"/>
        <v>0</v>
      </c>
      <c r="I78" s="421"/>
      <c r="J78" s="421"/>
      <c r="K78" s="421"/>
      <c r="L78" s="138">
        <f t="shared" ref="L78:Q78" si="75">L184+L268+L352+L436</f>
        <v>0</v>
      </c>
      <c r="M78" s="165">
        <f t="shared" si="75"/>
        <v>0</v>
      </c>
      <c r="N78" s="165">
        <f t="shared" si="75"/>
        <v>0</v>
      </c>
      <c r="O78" s="165">
        <f t="shared" si="75"/>
        <v>0</v>
      </c>
      <c r="P78" s="164">
        <f t="shared" si="75"/>
        <v>0</v>
      </c>
      <c r="Q78" s="138">
        <f t="shared" si="75"/>
        <v>0</v>
      </c>
      <c r="T78" s="16" t="str">
        <f t="shared" si="69"/>
        <v>2023Male60-64AllAll</v>
      </c>
    </row>
    <row r="79" spans="1:20" x14ac:dyDescent="0.25">
      <c r="A79" s="40" t="s">
        <v>97</v>
      </c>
      <c r="B79" s="27">
        <v>2023</v>
      </c>
      <c r="C79" s="27" t="s">
        <v>151</v>
      </c>
      <c r="D79" s="27" t="s">
        <v>165</v>
      </c>
      <c r="E79" s="72" t="s">
        <v>92</v>
      </c>
      <c r="F79" s="72" t="s">
        <v>92</v>
      </c>
      <c r="G79" s="27" t="s">
        <v>93</v>
      </c>
      <c r="H79" s="164">
        <f t="shared" si="67"/>
        <v>0</v>
      </c>
      <c r="I79" s="421"/>
      <c r="J79" s="421"/>
      <c r="K79" s="421"/>
      <c r="L79" s="138">
        <f t="shared" ref="L79:Q79" si="76">L185+L269+L353+L437</f>
        <v>0</v>
      </c>
      <c r="M79" s="165">
        <f t="shared" si="76"/>
        <v>0</v>
      </c>
      <c r="N79" s="165">
        <f t="shared" si="76"/>
        <v>0</v>
      </c>
      <c r="O79" s="165">
        <f t="shared" si="76"/>
        <v>0</v>
      </c>
      <c r="P79" s="164">
        <f t="shared" si="76"/>
        <v>0</v>
      </c>
      <c r="Q79" s="138">
        <f t="shared" si="76"/>
        <v>0</v>
      </c>
      <c r="T79" s="16" t="str">
        <f t="shared" si="69"/>
        <v>2023Male65+AllAll</v>
      </c>
    </row>
    <row r="80" spans="1:20" x14ac:dyDescent="0.25">
      <c r="A80" s="40" t="s">
        <v>97</v>
      </c>
      <c r="B80" s="27">
        <v>2023</v>
      </c>
      <c r="C80" s="27" t="s">
        <v>166</v>
      </c>
      <c r="D80" s="27" t="s">
        <v>152</v>
      </c>
      <c r="E80" s="72" t="s">
        <v>92</v>
      </c>
      <c r="F80" s="72" t="s">
        <v>92</v>
      </c>
      <c r="G80" s="27" t="s">
        <v>93</v>
      </c>
      <c r="H80" s="164">
        <f t="shared" si="67"/>
        <v>0</v>
      </c>
      <c r="I80" s="421"/>
      <c r="J80" s="421"/>
      <c r="K80" s="421"/>
      <c r="L80" s="138">
        <f t="shared" ref="L80:Q80" si="77">L186+L270+L354+L438</f>
        <v>0</v>
      </c>
      <c r="M80" s="165">
        <f t="shared" si="77"/>
        <v>0</v>
      </c>
      <c r="N80" s="165">
        <f t="shared" si="77"/>
        <v>0</v>
      </c>
      <c r="O80" s="165">
        <f t="shared" si="77"/>
        <v>0</v>
      </c>
      <c r="P80" s="164">
        <f t="shared" si="77"/>
        <v>0</v>
      </c>
      <c r="Q80" s="138">
        <f t="shared" si="77"/>
        <v>0</v>
      </c>
      <c r="T80" s="16" t="str">
        <f t="shared" si="69"/>
        <v>2023Female0-4AllAll</v>
      </c>
    </row>
    <row r="81" spans="1:20" x14ac:dyDescent="0.25">
      <c r="A81" s="40" t="s">
        <v>97</v>
      </c>
      <c r="B81" s="27">
        <v>2023</v>
      </c>
      <c r="C81" s="27" t="s">
        <v>166</v>
      </c>
      <c r="D81" s="27" t="s">
        <v>153</v>
      </c>
      <c r="E81" s="72" t="s">
        <v>92</v>
      </c>
      <c r="F81" s="72" t="s">
        <v>92</v>
      </c>
      <c r="G81" s="27" t="s">
        <v>93</v>
      </c>
      <c r="H81" s="164">
        <f t="shared" si="67"/>
        <v>0</v>
      </c>
      <c r="I81" s="421"/>
      <c r="J81" s="421"/>
      <c r="K81" s="421"/>
      <c r="L81" s="138">
        <f t="shared" ref="L81:Q81" si="78">L187+L271+L355+L439</f>
        <v>0</v>
      </c>
      <c r="M81" s="165">
        <f t="shared" si="78"/>
        <v>0</v>
      </c>
      <c r="N81" s="165">
        <f t="shared" si="78"/>
        <v>0</v>
      </c>
      <c r="O81" s="165">
        <f t="shared" si="78"/>
        <v>0</v>
      </c>
      <c r="P81" s="164">
        <f t="shared" si="78"/>
        <v>0</v>
      </c>
      <c r="Q81" s="138">
        <f t="shared" si="78"/>
        <v>0</v>
      </c>
      <c r="T81" s="16" t="str">
        <f t="shared" si="69"/>
        <v>2023Female5-9AllAll</v>
      </c>
    </row>
    <row r="82" spans="1:20" x14ac:dyDescent="0.25">
      <c r="A82" s="40" t="s">
        <v>97</v>
      </c>
      <c r="B82" s="27">
        <v>2023</v>
      </c>
      <c r="C82" s="27" t="s">
        <v>166</v>
      </c>
      <c r="D82" s="27" t="s">
        <v>154</v>
      </c>
      <c r="E82" s="72" t="s">
        <v>92</v>
      </c>
      <c r="F82" s="72" t="s">
        <v>92</v>
      </c>
      <c r="G82" s="27" t="s">
        <v>93</v>
      </c>
      <c r="H82" s="164">
        <f t="shared" si="67"/>
        <v>0</v>
      </c>
      <c r="I82" s="421"/>
      <c r="J82" s="421"/>
      <c r="K82" s="421"/>
      <c r="L82" s="138">
        <f t="shared" ref="L82:Q82" si="79">L188+L272+L356+L440</f>
        <v>0</v>
      </c>
      <c r="M82" s="165">
        <f t="shared" si="79"/>
        <v>0</v>
      </c>
      <c r="N82" s="165">
        <f t="shared" si="79"/>
        <v>0</v>
      </c>
      <c r="O82" s="165">
        <f t="shared" si="79"/>
        <v>0</v>
      </c>
      <c r="P82" s="164">
        <f t="shared" si="79"/>
        <v>0</v>
      </c>
      <c r="Q82" s="138">
        <f t="shared" si="79"/>
        <v>0</v>
      </c>
      <c r="T82" s="16" t="str">
        <f t="shared" si="69"/>
        <v>2023Female10-14AllAll</v>
      </c>
    </row>
    <row r="83" spans="1:20" x14ac:dyDescent="0.25">
      <c r="A83" s="40" t="s">
        <v>97</v>
      </c>
      <c r="B83" s="27">
        <v>2023</v>
      </c>
      <c r="C83" s="27" t="s">
        <v>166</v>
      </c>
      <c r="D83" s="27" t="s">
        <v>155</v>
      </c>
      <c r="E83" s="72" t="s">
        <v>92</v>
      </c>
      <c r="F83" s="72" t="s">
        <v>92</v>
      </c>
      <c r="G83" s="27" t="s">
        <v>93</v>
      </c>
      <c r="H83" s="164">
        <f t="shared" si="67"/>
        <v>0</v>
      </c>
      <c r="I83" s="421"/>
      <c r="J83" s="421"/>
      <c r="K83" s="421"/>
      <c r="L83" s="138">
        <f t="shared" ref="L83:Q83" si="80">L189+L273+L357+L441</f>
        <v>0</v>
      </c>
      <c r="M83" s="165">
        <f t="shared" si="80"/>
        <v>0</v>
      </c>
      <c r="N83" s="165">
        <f t="shared" si="80"/>
        <v>0</v>
      </c>
      <c r="O83" s="165">
        <f t="shared" si="80"/>
        <v>0</v>
      </c>
      <c r="P83" s="164">
        <f t="shared" si="80"/>
        <v>0</v>
      </c>
      <c r="Q83" s="138">
        <f t="shared" si="80"/>
        <v>0</v>
      </c>
      <c r="T83" s="16" t="str">
        <f t="shared" si="69"/>
        <v>2023Female15-19AllAll</v>
      </c>
    </row>
    <row r="84" spans="1:20" x14ac:dyDescent="0.25">
      <c r="A84" s="40" t="s">
        <v>97</v>
      </c>
      <c r="B84" s="27">
        <v>2023</v>
      </c>
      <c r="C84" s="27" t="s">
        <v>166</v>
      </c>
      <c r="D84" s="27" t="s">
        <v>156</v>
      </c>
      <c r="E84" s="72" t="s">
        <v>92</v>
      </c>
      <c r="F84" s="72" t="s">
        <v>92</v>
      </c>
      <c r="G84" s="27" t="s">
        <v>93</v>
      </c>
      <c r="H84" s="164">
        <f t="shared" si="67"/>
        <v>0</v>
      </c>
      <c r="I84" s="421"/>
      <c r="J84" s="421"/>
      <c r="K84" s="421"/>
      <c r="L84" s="138">
        <f t="shared" ref="L84:Q84" si="81">L190+L274+L358+L442</f>
        <v>0</v>
      </c>
      <c r="M84" s="165">
        <f t="shared" si="81"/>
        <v>0</v>
      </c>
      <c r="N84" s="165">
        <f t="shared" si="81"/>
        <v>0</v>
      </c>
      <c r="O84" s="165">
        <f t="shared" si="81"/>
        <v>0</v>
      </c>
      <c r="P84" s="164">
        <f t="shared" si="81"/>
        <v>0</v>
      </c>
      <c r="Q84" s="138">
        <f t="shared" si="81"/>
        <v>0</v>
      </c>
      <c r="T84" s="16" t="str">
        <f t="shared" si="69"/>
        <v>2023Female20-24AllAll</v>
      </c>
    </row>
    <row r="85" spans="1:20" x14ac:dyDescent="0.25">
      <c r="A85" s="40" t="s">
        <v>97</v>
      </c>
      <c r="B85" s="27">
        <v>2023</v>
      </c>
      <c r="C85" s="27" t="s">
        <v>166</v>
      </c>
      <c r="D85" s="27" t="s">
        <v>157</v>
      </c>
      <c r="E85" s="72" t="s">
        <v>92</v>
      </c>
      <c r="F85" s="72" t="s">
        <v>92</v>
      </c>
      <c r="G85" s="27" t="s">
        <v>93</v>
      </c>
      <c r="H85" s="164">
        <f t="shared" si="67"/>
        <v>0</v>
      </c>
      <c r="I85" s="421"/>
      <c r="J85" s="421"/>
      <c r="K85" s="421"/>
      <c r="L85" s="138">
        <f t="shared" ref="L85:Q85" si="82">L191+L275+L359+L443</f>
        <v>0</v>
      </c>
      <c r="M85" s="165">
        <f t="shared" si="82"/>
        <v>0</v>
      </c>
      <c r="N85" s="165">
        <f t="shared" si="82"/>
        <v>0</v>
      </c>
      <c r="O85" s="165">
        <f t="shared" si="82"/>
        <v>0</v>
      </c>
      <c r="P85" s="164">
        <f t="shared" si="82"/>
        <v>0</v>
      </c>
      <c r="Q85" s="138">
        <f t="shared" si="82"/>
        <v>0</v>
      </c>
      <c r="T85" s="16" t="str">
        <f t="shared" si="69"/>
        <v>2023Female25-29AllAll</v>
      </c>
    </row>
    <row r="86" spans="1:20" x14ac:dyDescent="0.25">
      <c r="A86" s="40" t="s">
        <v>97</v>
      </c>
      <c r="B86" s="27">
        <v>2023</v>
      </c>
      <c r="C86" s="27" t="s">
        <v>166</v>
      </c>
      <c r="D86" s="27" t="s">
        <v>158</v>
      </c>
      <c r="E86" s="72" t="s">
        <v>92</v>
      </c>
      <c r="F86" s="72" t="s">
        <v>92</v>
      </c>
      <c r="G86" s="27" t="s">
        <v>93</v>
      </c>
      <c r="H86" s="164">
        <f t="shared" si="67"/>
        <v>0</v>
      </c>
      <c r="I86" s="421"/>
      <c r="J86" s="421"/>
      <c r="K86" s="421"/>
      <c r="L86" s="138">
        <f t="shared" ref="L86:Q86" si="83">L192+L276+L360+L444</f>
        <v>0</v>
      </c>
      <c r="M86" s="165">
        <f t="shared" si="83"/>
        <v>0</v>
      </c>
      <c r="N86" s="165">
        <f t="shared" si="83"/>
        <v>0</v>
      </c>
      <c r="O86" s="165">
        <f t="shared" si="83"/>
        <v>0</v>
      </c>
      <c r="P86" s="164">
        <f t="shared" si="83"/>
        <v>0</v>
      </c>
      <c r="Q86" s="138">
        <f t="shared" si="83"/>
        <v>0</v>
      </c>
      <c r="T86" s="16" t="str">
        <f t="shared" si="69"/>
        <v>2023Female30-34AllAll</v>
      </c>
    </row>
    <row r="87" spans="1:20" x14ac:dyDescent="0.25">
      <c r="A87" s="40" t="s">
        <v>97</v>
      </c>
      <c r="B87" s="27">
        <v>2023</v>
      </c>
      <c r="C87" s="27" t="s">
        <v>166</v>
      </c>
      <c r="D87" s="27" t="s">
        <v>159</v>
      </c>
      <c r="E87" s="72" t="s">
        <v>92</v>
      </c>
      <c r="F87" s="72" t="s">
        <v>92</v>
      </c>
      <c r="G87" s="27" t="s">
        <v>93</v>
      </c>
      <c r="H87" s="164">
        <f t="shared" si="67"/>
        <v>0</v>
      </c>
      <c r="I87" s="421"/>
      <c r="J87" s="421"/>
      <c r="K87" s="421"/>
      <c r="L87" s="138">
        <f t="shared" ref="L87:Q87" si="84">L193+L277+L361+L445</f>
        <v>0</v>
      </c>
      <c r="M87" s="165">
        <f t="shared" si="84"/>
        <v>0</v>
      </c>
      <c r="N87" s="165">
        <f t="shared" si="84"/>
        <v>0</v>
      </c>
      <c r="O87" s="165">
        <f t="shared" si="84"/>
        <v>0</v>
      </c>
      <c r="P87" s="164">
        <f t="shared" si="84"/>
        <v>0</v>
      </c>
      <c r="Q87" s="138">
        <f t="shared" si="84"/>
        <v>0</v>
      </c>
      <c r="T87" s="16" t="str">
        <f t="shared" si="69"/>
        <v>2023Female35-39AllAll</v>
      </c>
    </row>
    <row r="88" spans="1:20" x14ac:dyDescent="0.25">
      <c r="A88" s="40" t="s">
        <v>97</v>
      </c>
      <c r="B88" s="27">
        <v>2023</v>
      </c>
      <c r="C88" s="27" t="s">
        <v>166</v>
      </c>
      <c r="D88" s="27" t="s">
        <v>160</v>
      </c>
      <c r="E88" s="72" t="s">
        <v>92</v>
      </c>
      <c r="F88" s="72" t="s">
        <v>92</v>
      </c>
      <c r="G88" s="27" t="s">
        <v>93</v>
      </c>
      <c r="H88" s="164">
        <f t="shared" si="67"/>
        <v>0</v>
      </c>
      <c r="I88" s="421"/>
      <c r="J88" s="421"/>
      <c r="K88" s="421"/>
      <c r="L88" s="138">
        <f t="shared" ref="L88:Q88" si="85">L194+L278+L362+L446</f>
        <v>0</v>
      </c>
      <c r="M88" s="165">
        <f t="shared" si="85"/>
        <v>0</v>
      </c>
      <c r="N88" s="165">
        <f t="shared" si="85"/>
        <v>0</v>
      </c>
      <c r="O88" s="165">
        <f t="shared" si="85"/>
        <v>0</v>
      </c>
      <c r="P88" s="164">
        <f t="shared" si="85"/>
        <v>0</v>
      </c>
      <c r="Q88" s="138">
        <f t="shared" si="85"/>
        <v>0</v>
      </c>
      <c r="T88" s="16" t="str">
        <f t="shared" si="69"/>
        <v>2023Female40-44AllAll</v>
      </c>
    </row>
    <row r="89" spans="1:20" x14ac:dyDescent="0.25">
      <c r="A89" s="40" t="s">
        <v>97</v>
      </c>
      <c r="B89" s="27">
        <v>2023</v>
      </c>
      <c r="C89" s="27" t="s">
        <v>166</v>
      </c>
      <c r="D89" s="27" t="s">
        <v>161</v>
      </c>
      <c r="E89" s="72" t="s">
        <v>92</v>
      </c>
      <c r="F89" s="72" t="s">
        <v>92</v>
      </c>
      <c r="G89" s="27" t="s">
        <v>93</v>
      </c>
      <c r="H89" s="164">
        <f t="shared" si="67"/>
        <v>0</v>
      </c>
      <c r="I89" s="421"/>
      <c r="J89" s="421"/>
      <c r="K89" s="421"/>
      <c r="L89" s="138">
        <f t="shared" ref="L89:Q89" si="86">L195+L279+L363+L447</f>
        <v>0</v>
      </c>
      <c r="M89" s="165">
        <f t="shared" si="86"/>
        <v>0</v>
      </c>
      <c r="N89" s="165">
        <f t="shared" si="86"/>
        <v>0</v>
      </c>
      <c r="O89" s="165">
        <f t="shared" si="86"/>
        <v>0</v>
      </c>
      <c r="P89" s="164">
        <f t="shared" si="86"/>
        <v>0</v>
      </c>
      <c r="Q89" s="138">
        <f t="shared" si="86"/>
        <v>0</v>
      </c>
      <c r="T89" s="16" t="str">
        <f t="shared" si="69"/>
        <v>2023Female45-49AllAll</v>
      </c>
    </row>
    <row r="90" spans="1:20" x14ac:dyDescent="0.25">
      <c r="A90" s="40" t="s">
        <v>97</v>
      </c>
      <c r="B90" s="27">
        <v>2023</v>
      </c>
      <c r="C90" s="27" t="s">
        <v>166</v>
      </c>
      <c r="D90" s="27" t="s">
        <v>162</v>
      </c>
      <c r="E90" s="72" t="s">
        <v>92</v>
      </c>
      <c r="F90" s="72" t="s">
        <v>92</v>
      </c>
      <c r="G90" s="27" t="s">
        <v>93</v>
      </c>
      <c r="H90" s="164">
        <f t="shared" si="67"/>
        <v>0</v>
      </c>
      <c r="I90" s="421"/>
      <c r="J90" s="421"/>
      <c r="K90" s="421"/>
      <c r="L90" s="138">
        <f t="shared" ref="L90:Q90" si="87">L196+L280+L364+L448</f>
        <v>0</v>
      </c>
      <c r="M90" s="165">
        <f t="shared" si="87"/>
        <v>0</v>
      </c>
      <c r="N90" s="165">
        <f t="shared" si="87"/>
        <v>0</v>
      </c>
      <c r="O90" s="165">
        <f t="shared" si="87"/>
        <v>0</v>
      </c>
      <c r="P90" s="164">
        <f t="shared" si="87"/>
        <v>0</v>
      </c>
      <c r="Q90" s="138">
        <f t="shared" si="87"/>
        <v>0</v>
      </c>
      <c r="T90" s="16" t="str">
        <f t="shared" si="69"/>
        <v>2023Female50-54AllAll</v>
      </c>
    </row>
    <row r="91" spans="1:20" x14ac:dyDescent="0.25">
      <c r="A91" s="40" t="s">
        <v>97</v>
      </c>
      <c r="B91" s="27">
        <v>2023</v>
      </c>
      <c r="C91" s="27" t="s">
        <v>166</v>
      </c>
      <c r="D91" s="27" t="s">
        <v>163</v>
      </c>
      <c r="E91" s="72" t="s">
        <v>92</v>
      </c>
      <c r="F91" s="72" t="s">
        <v>92</v>
      </c>
      <c r="G91" s="27" t="s">
        <v>93</v>
      </c>
      <c r="H91" s="164">
        <f t="shared" si="67"/>
        <v>0</v>
      </c>
      <c r="I91" s="421"/>
      <c r="J91" s="421"/>
      <c r="K91" s="421"/>
      <c r="L91" s="138">
        <f t="shared" ref="L91:Q91" si="88">L197+L281+L365+L449</f>
        <v>0</v>
      </c>
      <c r="M91" s="165">
        <f t="shared" si="88"/>
        <v>0</v>
      </c>
      <c r="N91" s="165">
        <f t="shared" si="88"/>
        <v>0</v>
      </c>
      <c r="O91" s="165">
        <f t="shared" si="88"/>
        <v>0</v>
      </c>
      <c r="P91" s="164">
        <f t="shared" si="88"/>
        <v>0</v>
      </c>
      <c r="Q91" s="138">
        <f t="shared" si="88"/>
        <v>0</v>
      </c>
      <c r="T91" s="16" t="str">
        <f t="shared" si="69"/>
        <v>2023Female55-59AllAll</v>
      </c>
    </row>
    <row r="92" spans="1:20" x14ac:dyDescent="0.25">
      <c r="A92" s="40" t="s">
        <v>97</v>
      </c>
      <c r="B92" s="27">
        <v>2023</v>
      </c>
      <c r="C92" s="27" t="s">
        <v>166</v>
      </c>
      <c r="D92" s="27" t="s">
        <v>164</v>
      </c>
      <c r="E92" s="72" t="s">
        <v>92</v>
      </c>
      <c r="F92" s="72" t="s">
        <v>92</v>
      </c>
      <c r="G92" s="27" t="s">
        <v>93</v>
      </c>
      <c r="H92" s="164">
        <f t="shared" si="67"/>
        <v>0</v>
      </c>
      <c r="I92" s="421"/>
      <c r="J92" s="421"/>
      <c r="K92" s="421"/>
      <c r="L92" s="138">
        <f t="shared" ref="L92:Q92" si="89">L198+L282+L366+L450</f>
        <v>0</v>
      </c>
      <c r="M92" s="165">
        <f t="shared" si="89"/>
        <v>0</v>
      </c>
      <c r="N92" s="165">
        <f t="shared" si="89"/>
        <v>0</v>
      </c>
      <c r="O92" s="165">
        <f t="shared" si="89"/>
        <v>0</v>
      </c>
      <c r="P92" s="164">
        <f t="shared" si="89"/>
        <v>0</v>
      </c>
      <c r="Q92" s="138">
        <f t="shared" si="89"/>
        <v>0</v>
      </c>
      <c r="T92" s="16" t="str">
        <f t="shared" si="69"/>
        <v>2023Female60-64AllAll</v>
      </c>
    </row>
    <row r="93" spans="1:20" x14ac:dyDescent="0.25">
      <c r="A93" s="40" t="s">
        <v>97</v>
      </c>
      <c r="B93" s="27">
        <v>2023</v>
      </c>
      <c r="C93" s="27" t="s">
        <v>166</v>
      </c>
      <c r="D93" s="27" t="s">
        <v>165</v>
      </c>
      <c r="E93" s="72" t="s">
        <v>92</v>
      </c>
      <c r="F93" s="72" t="s">
        <v>92</v>
      </c>
      <c r="G93" s="27" t="s">
        <v>93</v>
      </c>
      <c r="H93" s="164">
        <f t="shared" si="67"/>
        <v>0</v>
      </c>
      <c r="I93" s="421"/>
      <c r="J93" s="421"/>
      <c r="K93" s="421"/>
      <c r="L93" s="138">
        <f t="shared" ref="L93:Q93" si="90">L199+L283+L367+L451</f>
        <v>0</v>
      </c>
      <c r="M93" s="165">
        <f t="shared" si="90"/>
        <v>0</v>
      </c>
      <c r="N93" s="165">
        <f t="shared" si="90"/>
        <v>0</v>
      </c>
      <c r="O93" s="165">
        <f t="shared" si="90"/>
        <v>0</v>
      </c>
      <c r="P93" s="164">
        <f t="shared" si="90"/>
        <v>0</v>
      </c>
      <c r="Q93" s="138">
        <f t="shared" si="90"/>
        <v>0</v>
      </c>
      <c r="T93" s="16" t="str">
        <f t="shared" si="69"/>
        <v>2023Female65+AllAll</v>
      </c>
    </row>
    <row r="94" spans="1:20" s="174" customFormat="1" x14ac:dyDescent="0.25">
      <c r="A94" s="166" t="s">
        <v>97</v>
      </c>
      <c r="B94" s="167">
        <v>2023</v>
      </c>
      <c r="C94" s="167" t="s">
        <v>80</v>
      </c>
      <c r="D94" s="167" t="s">
        <v>80</v>
      </c>
      <c r="E94" s="168" t="s">
        <v>92</v>
      </c>
      <c r="F94" s="168" t="s">
        <v>92</v>
      </c>
      <c r="G94" s="167" t="s">
        <v>93</v>
      </c>
      <c r="H94" s="169">
        <f t="shared" si="67"/>
        <v>0</v>
      </c>
      <c r="I94" s="422"/>
      <c r="J94" s="422"/>
      <c r="K94" s="422"/>
      <c r="L94" s="170">
        <f t="shared" ref="L94:Q94" si="91">SUM(L66:L93)</f>
        <v>0</v>
      </c>
      <c r="M94" s="171">
        <f t="shared" si="91"/>
        <v>0</v>
      </c>
      <c r="N94" s="171">
        <f t="shared" si="91"/>
        <v>0</v>
      </c>
      <c r="O94" s="171">
        <f t="shared" si="91"/>
        <v>0</v>
      </c>
      <c r="P94" s="169">
        <f t="shared" si="91"/>
        <v>0</v>
      </c>
      <c r="Q94" s="170">
        <f t="shared" si="91"/>
        <v>0</v>
      </c>
      <c r="S94" s="173"/>
      <c r="T94" s="173" t="str">
        <f t="shared" si="69"/>
        <v>2023TotalTotalAllAll</v>
      </c>
    </row>
    <row r="95" spans="1:20" x14ac:dyDescent="0.25">
      <c r="A95" s="65" t="s">
        <v>97</v>
      </c>
      <c r="B95" s="66">
        <v>2021</v>
      </c>
      <c r="C95" s="66" t="s">
        <v>80</v>
      </c>
      <c r="D95" s="66" t="s">
        <v>80</v>
      </c>
      <c r="E95" s="98" t="s">
        <v>100</v>
      </c>
      <c r="F95" s="66" t="s">
        <v>92</v>
      </c>
      <c r="G95" s="66" t="s">
        <v>93</v>
      </c>
      <c r="H95" s="175">
        <f t="shared" ca="1" si="67"/>
        <v>0</v>
      </c>
      <c r="I95" s="423"/>
      <c r="J95" s="427"/>
      <c r="K95" s="423"/>
      <c r="L95" s="162">
        <f t="shared" ref="L95:Q106" ca="1" si="92">SUM(OFFSET(L$116,$S95,0,28))</f>
        <v>0</v>
      </c>
      <c r="M95" s="176">
        <f t="shared" ca="1" si="92"/>
        <v>0</v>
      </c>
      <c r="N95" s="177">
        <f t="shared" ca="1" si="92"/>
        <v>0</v>
      </c>
      <c r="O95" s="176">
        <f t="shared" ca="1" si="92"/>
        <v>0</v>
      </c>
      <c r="P95" s="162">
        <f t="shared" ca="1" si="92"/>
        <v>0</v>
      </c>
      <c r="Q95" s="178">
        <f t="shared" ca="1" si="92"/>
        <v>0</v>
      </c>
      <c r="S95" s="16">
        <v>0</v>
      </c>
      <c r="T95" s="16" t="str">
        <f t="shared" si="69"/>
        <v>2021TotalTotalHMOAll</v>
      </c>
    </row>
    <row r="96" spans="1:20" x14ac:dyDescent="0.25">
      <c r="A96" s="40" t="s">
        <v>97</v>
      </c>
      <c r="B96" s="27">
        <v>2022</v>
      </c>
      <c r="C96" s="27" t="s">
        <v>80</v>
      </c>
      <c r="D96" s="27" t="s">
        <v>80</v>
      </c>
      <c r="E96" s="29" t="s">
        <v>100</v>
      </c>
      <c r="F96" s="27" t="s">
        <v>92</v>
      </c>
      <c r="G96" s="27" t="s">
        <v>93</v>
      </c>
      <c r="H96" s="179">
        <f t="shared" ca="1" si="67"/>
        <v>0</v>
      </c>
      <c r="I96" s="424"/>
      <c r="J96" s="16"/>
      <c r="K96" s="424"/>
      <c r="L96" s="138">
        <f t="shared" ca="1" si="92"/>
        <v>0</v>
      </c>
      <c r="M96" s="180">
        <f t="shared" ca="1" si="92"/>
        <v>0</v>
      </c>
      <c r="N96" s="181">
        <f t="shared" ca="1" si="92"/>
        <v>0</v>
      </c>
      <c r="O96" s="180">
        <f t="shared" ca="1" si="92"/>
        <v>0</v>
      </c>
      <c r="P96" s="138">
        <f t="shared" ca="1" si="92"/>
        <v>0</v>
      </c>
      <c r="Q96" s="182">
        <f t="shared" ca="1" si="92"/>
        <v>0</v>
      </c>
      <c r="S96" s="16">
        <v>28</v>
      </c>
      <c r="T96" s="16" t="str">
        <f t="shared" si="69"/>
        <v>2022TotalTotalHMOAll</v>
      </c>
    </row>
    <row r="97" spans="1:20" x14ac:dyDescent="0.25">
      <c r="A97" s="40" t="s">
        <v>97</v>
      </c>
      <c r="B97" s="27">
        <v>2023</v>
      </c>
      <c r="C97" s="27" t="s">
        <v>80</v>
      </c>
      <c r="D97" s="27" t="s">
        <v>80</v>
      </c>
      <c r="E97" s="29" t="s">
        <v>100</v>
      </c>
      <c r="F97" s="27" t="s">
        <v>92</v>
      </c>
      <c r="G97" s="27" t="s">
        <v>93</v>
      </c>
      <c r="H97" s="179">
        <f t="shared" ca="1" si="67"/>
        <v>0</v>
      </c>
      <c r="I97" s="424"/>
      <c r="J97" s="16"/>
      <c r="K97" s="424"/>
      <c r="L97" s="138">
        <f t="shared" ca="1" si="92"/>
        <v>0</v>
      </c>
      <c r="M97" s="180">
        <f t="shared" ca="1" si="92"/>
        <v>0</v>
      </c>
      <c r="N97" s="181">
        <f t="shared" ca="1" si="92"/>
        <v>0</v>
      </c>
      <c r="O97" s="180">
        <f t="shared" ca="1" si="92"/>
        <v>0</v>
      </c>
      <c r="P97" s="138">
        <f t="shared" ca="1" si="92"/>
        <v>0</v>
      </c>
      <c r="Q97" s="182">
        <f t="shared" ca="1" si="92"/>
        <v>0</v>
      </c>
      <c r="S97" s="16">
        <v>56</v>
      </c>
      <c r="T97" s="16" t="str">
        <f t="shared" si="69"/>
        <v>2023TotalTotalHMOAll</v>
      </c>
    </row>
    <row r="98" spans="1:20" x14ac:dyDescent="0.25">
      <c r="A98" s="40" t="s">
        <v>97</v>
      </c>
      <c r="B98" s="27">
        <v>2021</v>
      </c>
      <c r="C98" s="27" t="s">
        <v>80</v>
      </c>
      <c r="D98" s="27" t="s">
        <v>80</v>
      </c>
      <c r="E98" s="29" t="s">
        <v>101</v>
      </c>
      <c r="F98" s="27" t="s">
        <v>92</v>
      </c>
      <c r="G98" s="27" t="s">
        <v>93</v>
      </c>
      <c r="H98" s="179">
        <f t="shared" ca="1" si="67"/>
        <v>0</v>
      </c>
      <c r="I98" s="424"/>
      <c r="J98" s="16"/>
      <c r="K98" s="424"/>
      <c r="L98" s="138">
        <f t="shared" ca="1" si="92"/>
        <v>0</v>
      </c>
      <c r="M98" s="180">
        <f t="shared" ca="1" si="92"/>
        <v>0</v>
      </c>
      <c r="N98" s="181">
        <f t="shared" ca="1" si="92"/>
        <v>0</v>
      </c>
      <c r="O98" s="180">
        <f t="shared" ca="1" si="92"/>
        <v>0</v>
      </c>
      <c r="P98" s="138">
        <f t="shared" ca="1" si="92"/>
        <v>0</v>
      </c>
      <c r="Q98" s="182">
        <f t="shared" ca="1" si="92"/>
        <v>0</v>
      </c>
      <c r="S98" s="16">
        <v>84</v>
      </c>
      <c r="T98" s="16" t="str">
        <f t="shared" si="69"/>
        <v>2021TotalTotalPPOAll</v>
      </c>
    </row>
    <row r="99" spans="1:20" x14ac:dyDescent="0.25">
      <c r="A99" s="40" t="s">
        <v>97</v>
      </c>
      <c r="B99" s="27">
        <v>2022</v>
      </c>
      <c r="C99" s="27" t="s">
        <v>80</v>
      </c>
      <c r="D99" s="27" t="s">
        <v>80</v>
      </c>
      <c r="E99" s="29" t="s">
        <v>101</v>
      </c>
      <c r="F99" s="27" t="s">
        <v>92</v>
      </c>
      <c r="G99" s="27" t="s">
        <v>93</v>
      </c>
      <c r="H99" s="179">
        <f t="shared" ca="1" si="67"/>
        <v>0</v>
      </c>
      <c r="I99" s="424"/>
      <c r="J99" s="16"/>
      <c r="K99" s="424"/>
      <c r="L99" s="138">
        <f t="shared" ca="1" si="92"/>
        <v>0</v>
      </c>
      <c r="M99" s="180">
        <f t="shared" ca="1" si="92"/>
        <v>0</v>
      </c>
      <c r="N99" s="181">
        <f t="shared" ca="1" si="92"/>
        <v>0</v>
      </c>
      <c r="O99" s="180">
        <f t="shared" ca="1" si="92"/>
        <v>0</v>
      </c>
      <c r="P99" s="138">
        <f t="shared" ca="1" si="92"/>
        <v>0</v>
      </c>
      <c r="Q99" s="182">
        <f t="shared" ca="1" si="92"/>
        <v>0</v>
      </c>
      <c r="S99" s="16">
        <v>112</v>
      </c>
      <c r="T99" s="16" t="str">
        <f t="shared" si="69"/>
        <v>2022TotalTotalPPOAll</v>
      </c>
    </row>
    <row r="100" spans="1:20" x14ac:dyDescent="0.25">
      <c r="A100" s="40" t="s">
        <v>97</v>
      </c>
      <c r="B100" s="27">
        <v>2023</v>
      </c>
      <c r="C100" s="27" t="s">
        <v>80</v>
      </c>
      <c r="D100" s="27" t="s">
        <v>80</v>
      </c>
      <c r="E100" s="29" t="s">
        <v>101</v>
      </c>
      <c r="F100" s="27" t="s">
        <v>92</v>
      </c>
      <c r="G100" s="27" t="s">
        <v>93</v>
      </c>
      <c r="H100" s="179">
        <f t="shared" ca="1" si="67"/>
        <v>0</v>
      </c>
      <c r="I100" s="424"/>
      <c r="J100" s="16"/>
      <c r="K100" s="424"/>
      <c r="L100" s="138">
        <f t="shared" ca="1" si="92"/>
        <v>0</v>
      </c>
      <c r="M100" s="180">
        <f t="shared" ca="1" si="92"/>
        <v>0</v>
      </c>
      <c r="N100" s="181">
        <f t="shared" ca="1" si="92"/>
        <v>0</v>
      </c>
      <c r="O100" s="180">
        <f t="shared" ca="1" si="92"/>
        <v>0</v>
      </c>
      <c r="P100" s="138">
        <f t="shared" ca="1" si="92"/>
        <v>0</v>
      </c>
      <c r="Q100" s="182">
        <f t="shared" ca="1" si="92"/>
        <v>0</v>
      </c>
      <c r="S100" s="16">
        <v>140</v>
      </c>
      <c r="T100" s="16" t="str">
        <f t="shared" si="69"/>
        <v>2023TotalTotalPPOAll</v>
      </c>
    </row>
    <row r="101" spans="1:20" x14ac:dyDescent="0.25">
      <c r="A101" s="40" t="s">
        <v>97</v>
      </c>
      <c r="B101" s="27">
        <v>2021</v>
      </c>
      <c r="C101" s="27" t="s">
        <v>80</v>
      </c>
      <c r="D101" s="27" t="s">
        <v>80</v>
      </c>
      <c r="E101" s="29" t="s">
        <v>102</v>
      </c>
      <c r="F101" s="27" t="s">
        <v>92</v>
      </c>
      <c r="G101" s="27" t="s">
        <v>93</v>
      </c>
      <c r="H101" s="179">
        <f t="shared" ca="1" si="67"/>
        <v>0</v>
      </c>
      <c r="I101" s="424"/>
      <c r="J101" s="16"/>
      <c r="K101" s="424"/>
      <c r="L101" s="138">
        <f t="shared" ca="1" si="92"/>
        <v>0</v>
      </c>
      <c r="M101" s="180">
        <f t="shared" ca="1" si="92"/>
        <v>0</v>
      </c>
      <c r="N101" s="181">
        <f t="shared" ca="1" si="92"/>
        <v>0</v>
      </c>
      <c r="O101" s="180">
        <f t="shared" ca="1" si="92"/>
        <v>0</v>
      </c>
      <c r="P101" s="138">
        <f t="shared" ca="1" si="92"/>
        <v>0</v>
      </c>
      <c r="Q101" s="182">
        <f t="shared" ca="1" si="92"/>
        <v>0</v>
      </c>
      <c r="S101" s="16">
        <v>168</v>
      </c>
      <c r="T101" s="16" t="str">
        <f t="shared" si="69"/>
        <v>2021TotalTotalPOSAll</v>
      </c>
    </row>
    <row r="102" spans="1:20" x14ac:dyDescent="0.25">
      <c r="A102" s="40" t="s">
        <v>97</v>
      </c>
      <c r="B102" s="27">
        <v>2022</v>
      </c>
      <c r="C102" s="27" t="s">
        <v>80</v>
      </c>
      <c r="D102" s="27" t="s">
        <v>80</v>
      </c>
      <c r="E102" s="29" t="s">
        <v>102</v>
      </c>
      <c r="F102" s="27" t="s">
        <v>92</v>
      </c>
      <c r="G102" s="27" t="s">
        <v>93</v>
      </c>
      <c r="H102" s="179">
        <f t="shared" ca="1" si="67"/>
        <v>0</v>
      </c>
      <c r="I102" s="424"/>
      <c r="J102" s="16"/>
      <c r="K102" s="424"/>
      <c r="L102" s="138">
        <f t="shared" ca="1" si="92"/>
        <v>0</v>
      </c>
      <c r="M102" s="180">
        <f t="shared" ca="1" si="92"/>
        <v>0</v>
      </c>
      <c r="N102" s="181">
        <f t="shared" ca="1" si="92"/>
        <v>0</v>
      </c>
      <c r="O102" s="180">
        <f t="shared" ca="1" si="92"/>
        <v>0</v>
      </c>
      <c r="P102" s="138">
        <f t="shared" ca="1" si="92"/>
        <v>0</v>
      </c>
      <c r="Q102" s="182">
        <f t="shared" ca="1" si="92"/>
        <v>0</v>
      </c>
      <c r="S102" s="16">
        <v>196</v>
      </c>
      <c r="T102" s="16" t="str">
        <f t="shared" si="69"/>
        <v>2022TotalTotalPOSAll</v>
      </c>
    </row>
    <row r="103" spans="1:20" x14ac:dyDescent="0.25">
      <c r="A103" s="40" t="s">
        <v>97</v>
      </c>
      <c r="B103" s="27">
        <v>2023</v>
      </c>
      <c r="C103" s="27" t="s">
        <v>80</v>
      </c>
      <c r="D103" s="27" t="s">
        <v>80</v>
      </c>
      <c r="E103" s="29" t="s">
        <v>102</v>
      </c>
      <c r="F103" s="27" t="s">
        <v>92</v>
      </c>
      <c r="G103" s="27" t="s">
        <v>93</v>
      </c>
      <c r="H103" s="179">
        <f t="shared" ca="1" si="67"/>
        <v>0</v>
      </c>
      <c r="I103" s="424"/>
      <c r="J103" s="16"/>
      <c r="K103" s="424"/>
      <c r="L103" s="138">
        <f t="shared" ca="1" si="92"/>
        <v>0</v>
      </c>
      <c r="M103" s="180">
        <f t="shared" ca="1" si="92"/>
        <v>0</v>
      </c>
      <c r="N103" s="181">
        <f t="shared" ca="1" si="92"/>
        <v>0</v>
      </c>
      <c r="O103" s="180">
        <f t="shared" ca="1" si="92"/>
        <v>0</v>
      </c>
      <c r="P103" s="138">
        <f t="shared" ca="1" si="92"/>
        <v>0</v>
      </c>
      <c r="Q103" s="182">
        <f t="shared" ca="1" si="92"/>
        <v>0</v>
      </c>
      <c r="S103" s="16">
        <v>224</v>
      </c>
      <c r="T103" s="16" t="str">
        <f t="shared" si="69"/>
        <v>2023TotalTotalPOSAll</v>
      </c>
    </row>
    <row r="104" spans="1:20" x14ac:dyDescent="0.25">
      <c r="A104" s="40" t="s">
        <v>97</v>
      </c>
      <c r="B104" s="27">
        <v>2021</v>
      </c>
      <c r="C104" s="27" t="s">
        <v>80</v>
      </c>
      <c r="D104" s="27" t="s">
        <v>80</v>
      </c>
      <c r="E104" s="29" t="s">
        <v>103</v>
      </c>
      <c r="F104" s="27" t="s">
        <v>92</v>
      </c>
      <c r="G104" s="27" t="s">
        <v>93</v>
      </c>
      <c r="H104" s="179">
        <f t="shared" ca="1" si="67"/>
        <v>0</v>
      </c>
      <c r="I104" s="424"/>
      <c r="J104" s="16"/>
      <c r="K104" s="424"/>
      <c r="L104" s="138">
        <f t="shared" ca="1" si="92"/>
        <v>0</v>
      </c>
      <c r="M104" s="180">
        <f t="shared" ca="1" si="92"/>
        <v>0</v>
      </c>
      <c r="N104" s="181">
        <f t="shared" ca="1" si="92"/>
        <v>0</v>
      </c>
      <c r="O104" s="180">
        <f t="shared" ca="1" si="92"/>
        <v>0</v>
      </c>
      <c r="P104" s="138">
        <f t="shared" ca="1" si="92"/>
        <v>0</v>
      </c>
      <c r="Q104" s="182">
        <f t="shared" ca="1" si="92"/>
        <v>0</v>
      </c>
      <c r="S104" s="16">
        <v>252</v>
      </c>
      <c r="T104" s="16" t="str">
        <f t="shared" ref="T104:T115" si="93">B104&amp;C104&amp;D104&amp;E104&amp;F104</f>
        <v>2021TotalTotalOtherAll</v>
      </c>
    </row>
    <row r="105" spans="1:20" x14ac:dyDescent="0.25">
      <c r="A105" s="40" t="s">
        <v>97</v>
      </c>
      <c r="B105" s="27">
        <v>2022</v>
      </c>
      <c r="C105" s="27" t="s">
        <v>80</v>
      </c>
      <c r="D105" s="27" t="s">
        <v>80</v>
      </c>
      <c r="E105" s="29" t="s">
        <v>103</v>
      </c>
      <c r="F105" s="27" t="s">
        <v>92</v>
      </c>
      <c r="G105" s="27" t="s">
        <v>93</v>
      </c>
      <c r="H105" s="179">
        <f t="shared" ca="1" si="67"/>
        <v>0</v>
      </c>
      <c r="I105" s="424"/>
      <c r="J105" s="16"/>
      <c r="K105" s="424"/>
      <c r="L105" s="138">
        <f t="shared" ca="1" si="92"/>
        <v>0</v>
      </c>
      <c r="M105" s="180">
        <f t="shared" ca="1" si="92"/>
        <v>0</v>
      </c>
      <c r="N105" s="181">
        <f t="shared" ca="1" si="92"/>
        <v>0</v>
      </c>
      <c r="O105" s="180">
        <f t="shared" ca="1" si="92"/>
        <v>0</v>
      </c>
      <c r="P105" s="138">
        <f t="shared" ca="1" si="92"/>
        <v>0</v>
      </c>
      <c r="Q105" s="182">
        <f t="shared" ca="1" si="92"/>
        <v>0</v>
      </c>
      <c r="S105" s="16">
        <v>280</v>
      </c>
      <c r="T105" s="16" t="str">
        <f t="shared" si="93"/>
        <v>2022TotalTotalOtherAll</v>
      </c>
    </row>
    <row r="106" spans="1:20" x14ac:dyDescent="0.25">
      <c r="A106" s="83" t="s">
        <v>97</v>
      </c>
      <c r="B106" s="84">
        <v>2023</v>
      </c>
      <c r="C106" s="84" t="s">
        <v>80</v>
      </c>
      <c r="D106" s="84" t="s">
        <v>80</v>
      </c>
      <c r="E106" s="96" t="s">
        <v>103</v>
      </c>
      <c r="F106" s="84" t="s">
        <v>92</v>
      </c>
      <c r="G106" s="84" t="s">
        <v>93</v>
      </c>
      <c r="H106" s="183">
        <f t="shared" ca="1" si="67"/>
        <v>0</v>
      </c>
      <c r="I106" s="425"/>
      <c r="J106" s="428"/>
      <c r="K106" s="425"/>
      <c r="L106" s="142">
        <f t="shared" ca="1" si="92"/>
        <v>0</v>
      </c>
      <c r="M106" s="184">
        <f t="shared" ca="1" si="92"/>
        <v>0</v>
      </c>
      <c r="N106" s="185">
        <f t="shared" ca="1" si="92"/>
        <v>0</v>
      </c>
      <c r="O106" s="184">
        <f t="shared" ca="1" si="92"/>
        <v>0</v>
      </c>
      <c r="P106" s="142">
        <f t="shared" ca="1" si="92"/>
        <v>0</v>
      </c>
      <c r="Q106" s="186">
        <f t="shared" ca="1" si="92"/>
        <v>0</v>
      </c>
      <c r="S106" s="16">
        <v>308</v>
      </c>
      <c r="T106" s="16" t="str">
        <f t="shared" si="93"/>
        <v>2023TotalTotalOtherAll</v>
      </c>
    </row>
    <row r="107" spans="1:20" x14ac:dyDescent="0.25">
      <c r="A107" s="65" t="s">
        <v>97</v>
      </c>
      <c r="B107" s="66">
        <v>2021</v>
      </c>
      <c r="C107" s="66" t="s">
        <v>80</v>
      </c>
      <c r="D107" s="129" t="s">
        <v>80</v>
      </c>
      <c r="E107" s="66" t="s">
        <v>92</v>
      </c>
      <c r="F107" s="106" t="s">
        <v>104</v>
      </c>
      <c r="G107" s="66" t="s">
        <v>93</v>
      </c>
      <c r="H107" s="162">
        <f t="shared" ref="H107:H115" si="94">SUM(I107:Q107)</f>
        <v>0</v>
      </c>
      <c r="I107" s="423"/>
      <c r="J107" s="423"/>
      <c r="K107" s="423"/>
      <c r="L107" s="162">
        <f t="shared" ref="L107:Q107" si="95">SUM(L452:L479)</f>
        <v>0</v>
      </c>
      <c r="M107" s="162">
        <f t="shared" si="95"/>
        <v>0</v>
      </c>
      <c r="N107" s="162">
        <f t="shared" si="95"/>
        <v>0</v>
      </c>
      <c r="O107" s="162">
        <f t="shared" si="95"/>
        <v>0</v>
      </c>
      <c r="P107" s="162">
        <f t="shared" si="95"/>
        <v>0</v>
      </c>
      <c r="Q107" s="162">
        <f t="shared" si="95"/>
        <v>0</v>
      </c>
      <c r="S107" s="16">
        <v>336</v>
      </c>
      <c r="T107" s="16" t="str">
        <f t="shared" si="93"/>
        <v>2021TotalTotalAllHDHP</v>
      </c>
    </row>
    <row r="108" spans="1:20" x14ac:dyDescent="0.25">
      <c r="A108" s="40" t="s">
        <v>97</v>
      </c>
      <c r="B108" s="27">
        <v>2022</v>
      </c>
      <c r="C108" s="27" t="s">
        <v>80</v>
      </c>
      <c r="D108" s="15" t="s">
        <v>80</v>
      </c>
      <c r="E108" s="27" t="s">
        <v>92</v>
      </c>
      <c r="F108" s="34" t="s">
        <v>104</v>
      </c>
      <c r="G108" s="27" t="s">
        <v>93</v>
      </c>
      <c r="H108" s="138">
        <f t="shared" si="94"/>
        <v>0</v>
      </c>
      <c r="I108" s="424"/>
      <c r="J108" s="424"/>
      <c r="K108" s="424"/>
      <c r="L108" s="138">
        <f t="shared" ref="L108:Q108" si="96">SUM(L480:L507)</f>
        <v>0</v>
      </c>
      <c r="M108" s="138">
        <f t="shared" si="96"/>
        <v>0</v>
      </c>
      <c r="N108" s="138">
        <f t="shared" si="96"/>
        <v>0</v>
      </c>
      <c r="O108" s="138">
        <f t="shared" si="96"/>
        <v>0</v>
      </c>
      <c r="P108" s="138">
        <f t="shared" si="96"/>
        <v>0</v>
      </c>
      <c r="Q108" s="138">
        <f t="shared" si="96"/>
        <v>0</v>
      </c>
      <c r="S108" s="16">
        <v>364</v>
      </c>
      <c r="T108" s="16" t="str">
        <f t="shared" si="93"/>
        <v>2022TotalTotalAllHDHP</v>
      </c>
    </row>
    <row r="109" spans="1:20" x14ac:dyDescent="0.25">
      <c r="A109" s="40" t="s">
        <v>97</v>
      </c>
      <c r="B109" s="27">
        <v>2023</v>
      </c>
      <c r="C109" s="27" t="s">
        <v>80</v>
      </c>
      <c r="D109" s="15" t="s">
        <v>80</v>
      </c>
      <c r="E109" s="27" t="s">
        <v>92</v>
      </c>
      <c r="F109" s="34" t="s">
        <v>104</v>
      </c>
      <c r="G109" s="27" t="s">
        <v>93</v>
      </c>
      <c r="H109" s="138">
        <f t="shared" si="94"/>
        <v>0</v>
      </c>
      <c r="I109" s="424"/>
      <c r="J109" s="424"/>
      <c r="K109" s="424"/>
      <c r="L109" s="138">
        <f t="shared" ref="L109:Q109" si="97">SUM(L508:L535)</f>
        <v>0</v>
      </c>
      <c r="M109" s="138">
        <f t="shared" si="97"/>
        <v>0</v>
      </c>
      <c r="N109" s="138">
        <f t="shared" si="97"/>
        <v>0</v>
      </c>
      <c r="O109" s="138">
        <f t="shared" si="97"/>
        <v>0</v>
      </c>
      <c r="P109" s="138">
        <f t="shared" si="97"/>
        <v>0</v>
      </c>
      <c r="Q109" s="138">
        <f t="shared" si="97"/>
        <v>0</v>
      </c>
      <c r="S109" s="16">
        <v>392</v>
      </c>
      <c r="T109" s="16" t="str">
        <f t="shared" si="93"/>
        <v>2023TotalTotalAllHDHP</v>
      </c>
    </row>
    <row r="110" spans="1:20" x14ac:dyDescent="0.25">
      <c r="A110" s="40" t="s">
        <v>97</v>
      </c>
      <c r="B110" s="27">
        <v>2021</v>
      </c>
      <c r="C110" s="27" t="s">
        <v>80</v>
      </c>
      <c r="D110" s="15" t="s">
        <v>80</v>
      </c>
      <c r="E110" s="27" t="s">
        <v>92</v>
      </c>
      <c r="F110" s="34" t="s">
        <v>105</v>
      </c>
      <c r="G110" s="27" t="s">
        <v>93</v>
      </c>
      <c r="H110" s="138">
        <f t="shared" si="94"/>
        <v>0</v>
      </c>
      <c r="I110" s="424"/>
      <c r="J110" s="424"/>
      <c r="K110" s="424"/>
      <c r="L110" s="138">
        <f t="shared" ref="L110:Q110" si="98">SUM(L536:L563)</f>
        <v>0</v>
      </c>
      <c r="M110" s="138">
        <f t="shared" si="98"/>
        <v>0</v>
      </c>
      <c r="N110" s="138">
        <f t="shared" si="98"/>
        <v>0</v>
      </c>
      <c r="O110" s="138">
        <f t="shared" si="98"/>
        <v>0</v>
      </c>
      <c r="P110" s="138">
        <f t="shared" si="98"/>
        <v>0</v>
      </c>
      <c r="Q110" s="138">
        <f t="shared" si="98"/>
        <v>0</v>
      </c>
      <c r="S110" s="16">
        <v>420</v>
      </c>
      <c r="T110" s="16" t="str">
        <f t="shared" si="93"/>
        <v>2021TotalTotalAllTiered</v>
      </c>
    </row>
    <row r="111" spans="1:20" x14ac:dyDescent="0.25">
      <c r="A111" s="40" t="s">
        <v>97</v>
      </c>
      <c r="B111" s="27">
        <v>2022</v>
      </c>
      <c r="C111" s="27" t="s">
        <v>80</v>
      </c>
      <c r="D111" s="15" t="s">
        <v>80</v>
      </c>
      <c r="E111" s="27" t="s">
        <v>92</v>
      </c>
      <c r="F111" s="34" t="s">
        <v>105</v>
      </c>
      <c r="G111" s="27" t="s">
        <v>93</v>
      </c>
      <c r="H111" s="138">
        <f t="shared" si="94"/>
        <v>0</v>
      </c>
      <c r="I111" s="424"/>
      <c r="J111" s="424"/>
      <c r="K111" s="424"/>
      <c r="L111" s="138">
        <f t="shared" ref="L111:Q111" si="99">SUM(L564:L591)</f>
        <v>0</v>
      </c>
      <c r="M111" s="138">
        <f t="shared" si="99"/>
        <v>0</v>
      </c>
      <c r="N111" s="138">
        <f t="shared" si="99"/>
        <v>0</v>
      </c>
      <c r="O111" s="138">
        <f t="shared" si="99"/>
        <v>0</v>
      </c>
      <c r="P111" s="138">
        <f t="shared" si="99"/>
        <v>0</v>
      </c>
      <c r="Q111" s="138">
        <f t="shared" si="99"/>
        <v>0</v>
      </c>
      <c r="S111" s="16">
        <v>448</v>
      </c>
      <c r="T111" s="16" t="str">
        <f t="shared" si="93"/>
        <v>2022TotalTotalAllTiered</v>
      </c>
    </row>
    <row r="112" spans="1:20" x14ac:dyDescent="0.25">
      <c r="A112" s="40" t="s">
        <v>97</v>
      </c>
      <c r="B112" s="27">
        <v>2023</v>
      </c>
      <c r="C112" s="27" t="s">
        <v>80</v>
      </c>
      <c r="D112" s="15" t="s">
        <v>80</v>
      </c>
      <c r="E112" s="27" t="s">
        <v>92</v>
      </c>
      <c r="F112" s="34" t="s">
        <v>105</v>
      </c>
      <c r="G112" s="27" t="s">
        <v>93</v>
      </c>
      <c r="H112" s="138">
        <f t="shared" si="94"/>
        <v>0</v>
      </c>
      <c r="I112" s="424"/>
      <c r="J112" s="424"/>
      <c r="K112" s="424"/>
      <c r="L112" s="138">
        <f t="shared" ref="L112:Q112" si="100">SUM(L592:L619)</f>
        <v>0</v>
      </c>
      <c r="M112" s="138">
        <f t="shared" si="100"/>
        <v>0</v>
      </c>
      <c r="N112" s="138">
        <f t="shared" si="100"/>
        <v>0</v>
      </c>
      <c r="O112" s="138">
        <f t="shared" si="100"/>
        <v>0</v>
      </c>
      <c r="P112" s="138">
        <f t="shared" si="100"/>
        <v>0</v>
      </c>
      <c r="Q112" s="138">
        <f t="shared" si="100"/>
        <v>0</v>
      </c>
      <c r="S112" s="16">
        <v>476</v>
      </c>
      <c r="T112" s="16" t="str">
        <f t="shared" si="93"/>
        <v>2023TotalTotalAllTiered</v>
      </c>
    </row>
    <row r="113" spans="1:20" x14ac:dyDescent="0.25">
      <c r="A113" s="40" t="s">
        <v>97</v>
      </c>
      <c r="B113" s="27">
        <v>2021</v>
      </c>
      <c r="C113" s="27" t="s">
        <v>80</v>
      </c>
      <c r="D113" s="15" t="s">
        <v>80</v>
      </c>
      <c r="E113" s="27" t="s">
        <v>92</v>
      </c>
      <c r="F113" s="34" t="s">
        <v>106</v>
      </c>
      <c r="G113" s="27" t="s">
        <v>93</v>
      </c>
      <c r="H113" s="138">
        <f t="shared" si="94"/>
        <v>0</v>
      </c>
      <c r="I113" s="424"/>
      <c r="J113" s="424"/>
      <c r="K113" s="424"/>
      <c r="L113" s="138">
        <f t="shared" ref="L113:Q113" si="101">SUM(L620:L647)</f>
        <v>0</v>
      </c>
      <c r="M113" s="138">
        <f t="shared" si="101"/>
        <v>0</v>
      </c>
      <c r="N113" s="138">
        <f t="shared" si="101"/>
        <v>0</v>
      </c>
      <c r="O113" s="138">
        <f t="shared" si="101"/>
        <v>0</v>
      </c>
      <c r="P113" s="138">
        <f t="shared" si="101"/>
        <v>0</v>
      </c>
      <c r="Q113" s="138">
        <f t="shared" si="101"/>
        <v>0</v>
      </c>
      <c r="S113" s="16">
        <v>504</v>
      </c>
      <c r="T113" s="16" t="str">
        <f t="shared" si="93"/>
        <v>2021TotalTotalAllLimited</v>
      </c>
    </row>
    <row r="114" spans="1:20" x14ac:dyDescent="0.25">
      <c r="A114" s="40" t="s">
        <v>97</v>
      </c>
      <c r="B114" s="27">
        <v>2022</v>
      </c>
      <c r="C114" s="27" t="s">
        <v>80</v>
      </c>
      <c r="D114" s="15" t="s">
        <v>80</v>
      </c>
      <c r="E114" s="27" t="s">
        <v>92</v>
      </c>
      <c r="F114" s="34" t="s">
        <v>106</v>
      </c>
      <c r="G114" s="27" t="s">
        <v>93</v>
      </c>
      <c r="H114" s="138">
        <f t="shared" si="94"/>
        <v>0</v>
      </c>
      <c r="I114" s="424"/>
      <c r="J114" s="424"/>
      <c r="K114" s="424"/>
      <c r="L114" s="138">
        <f t="shared" ref="L114:Q114" si="102">SUM(L648:L675)</f>
        <v>0</v>
      </c>
      <c r="M114" s="138">
        <f t="shared" si="102"/>
        <v>0</v>
      </c>
      <c r="N114" s="138">
        <f t="shared" si="102"/>
        <v>0</v>
      </c>
      <c r="O114" s="138">
        <f t="shared" si="102"/>
        <v>0</v>
      </c>
      <c r="P114" s="138">
        <f t="shared" si="102"/>
        <v>0</v>
      </c>
      <c r="Q114" s="138">
        <f t="shared" si="102"/>
        <v>0</v>
      </c>
      <c r="S114" s="16">
        <v>532</v>
      </c>
      <c r="T114" s="16" t="str">
        <f t="shared" si="93"/>
        <v>2022TotalTotalAllLimited</v>
      </c>
    </row>
    <row r="115" spans="1:20" x14ac:dyDescent="0.25">
      <c r="A115" s="83" t="s">
        <v>97</v>
      </c>
      <c r="B115" s="84">
        <v>2023</v>
      </c>
      <c r="C115" s="84" t="s">
        <v>80</v>
      </c>
      <c r="D115" s="141" t="s">
        <v>80</v>
      </c>
      <c r="E115" s="84" t="s">
        <v>92</v>
      </c>
      <c r="F115" s="108" t="s">
        <v>106</v>
      </c>
      <c r="G115" s="84" t="s">
        <v>93</v>
      </c>
      <c r="H115" s="142">
        <f t="shared" si="94"/>
        <v>0</v>
      </c>
      <c r="I115" s="425"/>
      <c r="J115" s="425"/>
      <c r="K115" s="425"/>
      <c r="L115" s="142">
        <f t="shared" ref="L115:Q115" si="103">SUM(L676:L703)</f>
        <v>0</v>
      </c>
      <c r="M115" s="142">
        <f t="shared" si="103"/>
        <v>0</v>
      </c>
      <c r="N115" s="142">
        <f t="shared" si="103"/>
        <v>0</v>
      </c>
      <c r="O115" s="142">
        <f t="shared" si="103"/>
        <v>0</v>
      </c>
      <c r="P115" s="142">
        <f t="shared" si="103"/>
        <v>0</v>
      </c>
      <c r="Q115" s="142">
        <f t="shared" si="103"/>
        <v>0</v>
      </c>
      <c r="S115" s="16">
        <v>560</v>
      </c>
      <c r="T115" s="16" t="str">
        <f t="shared" si="93"/>
        <v>2023TotalTotalAllLimited</v>
      </c>
    </row>
    <row r="116" spans="1:20" x14ac:dyDescent="0.25">
      <c r="A116" s="65" t="s">
        <v>97</v>
      </c>
      <c r="B116" s="66">
        <v>2021</v>
      </c>
      <c r="C116" s="66" t="s">
        <v>151</v>
      </c>
      <c r="D116" s="66" t="s">
        <v>152</v>
      </c>
      <c r="E116" s="98" t="s">
        <v>100</v>
      </c>
      <c r="F116" s="66" t="s">
        <v>92</v>
      </c>
      <c r="G116" s="416" t="s">
        <v>146</v>
      </c>
      <c r="H116" s="161">
        <f t="shared" si="67"/>
        <v>0</v>
      </c>
      <c r="I116" s="420"/>
      <c r="J116" s="420"/>
      <c r="K116" s="420"/>
      <c r="L116" s="187"/>
      <c r="M116" s="188"/>
      <c r="N116" s="188"/>
      <c r="O116" s="188"/>
      <c r="P116" s="189"/>
      <c r="Q116" s="187"/>
    </row>
    <row r="117" spans="1:20" x14ac:dyDescent="0.25">
      <c r="A117" s="40" t="s">
        <v>97</v>
      </c>
      <c r="B117" s="27">
        <v>2021</v>
      </c>
      <c r="C117" s="27" t="s">
        <v>151</v>
      </c>
      <c r="D117" s="27" t="s">
        <v>153</v>
      </c>
      <c r="E117" s="29" t="s">
        <v>100</v>
      </c>
      <c r="F117" s="27" t="s">
        <v>92</v>
      </c>
      <c r="G117" s="414" t="s">
        <v>146</v>
      </c>
      <c r="H117" s="164">
        <f t="shared" si="67"/>
        <v>0</v>
      </c>
      <c r="I117" s="421"/>
      <c r="J117" s="421"/>
      <c r="K117" s="421"/>
      <c r="L117" s="190"/>
      <c r="M117" s="191"/>
      <c r="N117" s="191"/>
      <c r="O117" s="191"/>
      <c r="P117" s="192"/>
      <c r="Q117" s="190"/>
    </row>
    <row r="118" spans="1:20" x14ac:dyDescent="0.25">
      <c r="A118" s="40" t="s">
        <v>97</v>
      </c>
      <c r="B118" s="27">
        <v>2021</v>
      </c>
      <c r="C118" s="27" t="s">
        <v>151</v>
      </c>
      <c r="D118" s="27" t="s">
        <v>154</v>
      </c>
      <c r="E118" s="29" t="s">
        <v>100</v>
      </c>
      <c r="F118" s="27" t="s">
        <v>92</v>
      </c>
      <c r="G118" s="414" t="s">
        <v>146</v>
      </c>
      <c r="H118" s="164">
        <f t="shared" si="67"/>
        <v>0</v>
      </c>
      <c r="I118" s="421"/>
      <c r="J118" s="421"/>
      <c r="K118" s="421"/>
      <c r="L118" s="190"/>
      <c r="M118" s="191"/>
      <c r="N118" s="191"/>
      <c r="O118" s="191"/>
      <c r="P118" s="192"/>
      <c r="Q118" s="190"/>
    </row>
    <row r="119" spans="1:20" x14ac:dyDescent="0.25">
      <c r="A119" s="40" t="s">
        <v>97</v>
      </c>
      <c r="B119" s="27">
        <v>2021</v>
      </c>
      <c r="C119" s="27" t="s">
        <v>151</v>
      </c>
      <c r="D119" s="27" t="s">
        <v>155</v>
      </c>
      <c r="E119" s="29" t="s">
        <v>100</v>
      </c>
      <c r="F119" s="27" t="s">
        <v>92</v>
      </c>
      <c r="G119" s="414" t="s">
        <v>146</v>
      </c>
      <c r="H119" s="164">
        <f t="shared" si="67"/>
        <v>0</v>
      </c>
      <c r="I119" s="421"/>
      <c r="J119" s="421"/>
      <c r="K119" s="421"/>
      <c r="L119" s="190"/>
      <c r="M119" s="191"/>
      <c r="N119" s="191"/>
      <c r="O119" s="191"/>
      <c r="P119" s="192"/>
      <c r="Q119" s="190"/>
    </row>
    <row r="120" spans="1:20" x14ac:dyDescent="0.25">
      <c r="A120" s="40" t="s">
        <v>97</v>
      </c>
      <c r="B120" s="27">
        <v>2021</v>
      </c>
      <c r="C120" s="27" t="s">
        <v>151</v>
      </c>
      <c r="D120" s="27" t="s">
        <v>156</v>
      </c>
      <c r="E120" s="29" t="s">
        <v>100</v>
      </c>
      <c r="F120" s="27" t="s">
        <v>92</v>
      </c>
      <c r="G120" s="414" t="s">
        <v>146</v>
      </c>
      <c r="H120" s="164">
        <f t="shared" si="67"/>
        <v>0</v>
      </c>
      <c r="I120" s="421"/>
      <c r="J120" s="421"/>
      <c r="K120" s="421"/>
      <c r="L120" s="190"/>
      <c r="M120" s="191"/>
      <c r="N120" s="191"/>
      <c r="O120" s="191"/>
      <c r="P120" s="192"/>
      <c r="Q120" s="190"/>
    </row>
    <row r="121" spans="1:20" x14ac:dyDescent="0.25">
      <c r="A121" s="40" t="s">
        <v>97</v>
      </c>
      <c r="B121" s="27">
        <v>2021</v>
      </c>
      <c r="C121" s="27" t="s">
        <v>151</v>
      </c>
      <c r="D121" s="27" t="s">
        <v>157</v>
      </c>
      <c r="E121" s="29" t="s">
        <v>100</v>
      </c>
      <c r="F121" s="27" t="s">
        <v>92</v>
      </c>
      <c r="G121" s="414" t="s">
        <v>146</v>
      </c>
      <c r="H121" s="164">
        <f t="shared" si="67"/>
        <v>0</v>
      </c>
      <c r="I121" s="421"/>
      <c r="J121" s="421"/>
      <c r="K121" s="421"/>
      <c r="L121" s="190"/>
      <c r="M121" s="191"/>
      <c r="N121" s="191"/>
      <c r="O121" s="191"/>
      <c r="P121" s="192"/>
      <c r="Q121" s="190"/>
    </row>
    <row r="122" spans="1:20" x14ac:dyDescent="0.25">
      <c r="A122" s="40" t="s">
        <v>97</v>
      </c>
      <c r="B122" s="27">
        <v>2021</v>
      </c>
      <c r="C122" s="27" t="s">
        <v>151</v>
      </c>
      <c r="D122" s="27" t="s">
        <v>158</v>
      </c>
      <c r="E122" s="29" t="s">
        <v>100</v>
      </c>
      <c r="F122" s="27" t="s">
        <v>92</v>
      </c>
      <c r="G122" s="414" t="s">
        <v>146</v>
      </c>
      <c r="H122" s="164">
        <f t="shared" si="67"/>
        <v>0</v>
      </c>
      <c r="I122" s="421"/>
      <c r="J122" s="421"/>
      <c r="K122" s="421"/>
      <c r="L122" s="190"/>
      <c r="M122" s="191"/>
      <c r="N122" s="191"/>
      <c r="O122" s="191"/>
      <c r="P122" s="192"/>
      <c r="Q122" s="190"/>
    </row>
    <row r="123" spans="1:20" x14ac:dyDescent="0.25">
      <c r="A123" s="40" t="s">
        <v>97</v>
      </c>
      <c r="B123" s="27">
        <v>2021</v>
      </c>
      <c r="C123" s="27" t="s">
        <v>151</v>
      </c>
      <c r="D123" s="27" t="s">
        <v>159</v>
      </c>
      <c r="E123" s="29" t="s">
        <v>100</v>
      </c>
      <c r="F123" s="27" t="s">
        <v>92</v>
      </c>
      <c r="G123" s="414" t="s">
        <v>146</v>
      </c>
      <c r="H123" s="164">
        <f t="shared" si="67"/>
        <v>0</v>
      </c>
      <c r="I123" s="421"/>
      <c r="J123" s="421"/>
      <c r="K123" s="421"/>
      <c r="L123" s="190"/>
      <c r="M123" s="191"/>
      <c r="N123" s="191"/>
      <c r="O123" s="191"/>
      <c r="P123" s="192"/>
      <c r="Q123" s="190"/>
    </row>
    <row r="124" spans="1:20" x14ac:dyDescent="0.25">
      <c r="A124" s="40" t="s">
        <v>97</v>
      </c>
      <c r="B124" s="27">
        <v>2021</v>
      </c>
      <c r="C124" s="27" t="s">
        <v>151</v>
      </c>
      <c r="D124" s="27" t="s">
        <v>160</v>
      </c>
      <c r="E124" s="29" t="s">
        <v>100</v>
      </c>
      <c r="F124" s="27" t="s">
        <v>92</v>
      </c>
      <c r="G124" s="414" t="s">
        <v>146</v>
      </c>
      <c r="H124" s="164">
        <f t="shared" si="67"/>
        <v>0</v>
      </c>
      <c r="I124" s="421"/>
      <c r="J124" s="421"/>
      <c r="K124" s="421"/>
      <c r="L124" s="190"/>
      <c r="M124" s="191"/>
      <c r="N124" s="191"/>
      <c r="O124" s="191"/>
      <c r="P124" s="192"/>
      <c r="Q124" s="190"/>
    </row>
    <row r="125" spans="1:20" x14ac:dyDescent="0.25">
      <c r="A125" s="40" t="s">
        <v>97</v>
      </c>
      <c r="B125" s="27">
        <v>2021</v>
      </c>
      <c r="C125" s="27" t="s">
        <v>151</v>
      </c>
      <c r="D125" s="27" t="s">
        <v>161</v>
      </c>
      <c r="E125" s="29" t="s">
        <v>100</v>
      </c>
      <c r="F125" s="27" t="s">
        <v>92</v>
      </c>
      <c r="G125" s="414" t="s">
        <v>146</v>
      </c>
      <c r="H125" s="164">
        <f t="shared" si="67"/>
        <v>0</v>
      </c>
      <c r="I125" s="421"/>
      <c r="J125" s="421"/>
      <c r="K125" s="421"/>
      <c r="L125" s="190"/>
      <c r="M125" s="191"/>
      <c r="N125" s="191"/>
      <c r="O125" s="191"/>
      <c r="P125" s="192"/>
      <c r="Q125" s="190"/>
    </row>
    <row r="126" spans="1:20" x14ac:dyDescent="0.25">
      <c r="A126" s="40" t="s">
        <v>97</v>
      </c>
      <c r="B126" s="27">
        <v>2021</v>
      </c>
      <c r="C126" s="27" t="s">
        <v>151</v>
      </c>
      <c r="D126" s="27" t="s">
        <v>162</v>
      </c>
      <c r="E126" s="29" t="s">
        <v>100</v>
      </c>
      <c r="F126" s="27" t="s">
        <v>92</v>
      </c>
      <c r="G126" s="414" t="s">
        <v>146</v>
      </c>
      <c r="H126" s="164">
        <f t="shared" si="67"/>
        <v>0</v>
      </c>
      <c r="I126" s="421"/>
      <c r="J126" s="421"/>
      <c r="K126" s="421"/>
      <c r="L126" s="190"/>
      <c r="M126" s="191"/>
      <c r="N126" s="191"/>
      <c r="O126" s="191"/>
      <c r="P126" s="192"/>
      <c r="Q126" s="190"/>
    </row>
    <row r="127" spans="1:20" x14ac:dyDescent="0.25">
      <c r="A127" s="40" t="s">
        <v>97</v>
      </c>
      <c r="B127" s="27">
        <v>2021</v>
      </c>
      <c r="C127" s="27" t="s">
        <v>151</v>
      </c>
      <c r="D127" s="27" t="s">
        <v>163</v>
      </c>
      <c r="E127" s="29" t="s">
        <v>100</v>
      </c>
      <c r="F127" s="27" t="s">
        <v>92</v>
      </c>
      <c r="G127" s="414" t="s">
        <v>146</v>
      </c>
      <c r="H127" s="164">
        <f t="shared" si="67"/>
        <v>0</v>
      </c>
      <c r="I127" s="421"/>
      <c r="J127" s="421"/>
      <c r="K127" s="421"/>
      <c r="L127" s="190"/>
      <c r="M127" s="191"/>
      <c r="N127" s="191"/>
      <c r="O127" s="191"/>
      <c r="P127" s="192"/>
      <c r="Q127" s="190"/>
    </row>
    <row r="128" spans="1:20" x14ac:dyDescent="0.25">
      <c r="A128" s="40" t="s">
        <v>97</v>
      </c>
      <c r="B128" s="27">
        <v>2021</v>
      </c>
      <c r="C128" s="27" t="s">
        <v>151</v>
      </c>
      <c r="D128" s="27" t="s">
        <v>164</v>
      </c>
      <c r="E128" s="29" t="s">
        <v>100</v>
      </c>
      <c r="F128" s="27" t="s">
        <v>92</v>
      </c>
      <c r="G128" s="414" t="s">
        <v>146</v>
      </c>
      <c r="H128" s="164">
        <f t="shared" si="67"/>
        <v>0</v>
      </c>
      <c r="I128" s="421"/>
      <c r="J128" s="421"/>
      <c r="K128" s="421"/>
      <c r="L128" s="190"/>
      <c r="M128" s="191"/>
      <c r="N128" s="191"/>
      <c r="O128" s="191"/>
      <c r="P128" s="192"/>
      <c r="Q128" s="190"/>
    </row>
    <row r="129" spans="1:17" x14ac:dyDescent="0.25">
      <c r="A129" s="40" t="s">
        <v>97</v>
      </c>
      <c r="B129" s="27">
        <v>2021</v>
      </c>
      <c r="C129" s="27" t="s">
        <v>151</v>
      </c>
      <c r="D129" s="27" t="s">
        <v>165</v>
      </c>
      <c r="E129" s="29" t="s">
        <v>100</v>
      </c>
      <c r="F129" s="27" t="s">
        <v>92</v>
      </c>
      <c r="G129" s="414" t="s">
        <v>146</v>
      </c>
      <c r="H129" s="164">
        <f t="shared" si="67"/>
        <v>0</v>
      </c>
      <c r="I129" s="421"/>
      <c r="J129" s="421"/>
      <c r="K129" s="421"/>
      <c r="L129" s="190"/>
      <c r="M129" s="191"/>
      <c r="N129" s="191"/>
      <c r="O129" s="191"/>
      <c r="P129" s="192"/>
      <c r="Q129" s="190"/>
    </row>
    <row r="130" spans="1:17" x14ac:dyDescent="0.25">
      <c r="A130" s="40" t="s">
        <v>97</v>
      </c>
      <c r="B130" s="27">
        <v>2021</v>
      </c>
      <c r="C130" s="27" t="s">
        <v>166</v>
      </c>
      <c r="D130" s="27" t="s">
        <v>152</v>
      </c>
      <c r="E130" s="29" t="s">
        <v>100</v>
      </c>
      <c r="F130" s="27" t="s">
        <v>92</v>
      </c>
      <c r="G130" s="414" t="s">
        <v>146</v>
      </c>
      <c r="H130" s="164">
        <f t="shared" si="67"/>
        <v>0</v>
      </c>
      <c r="I130" s="421"/>
      <c r="J130" s="421"/>
      <c r="K130" s="421"/>
      <c r="L130" s="190"/>
      <c r="M130" s="191"/>
      <c r="N130" s="191"/>
      <c r="O130" s="191"/>
      <c r="P130" s="192"/>
      <c r="Q130" s="190"/>
    </row>
    <row r="131" spans="1:17" x14ac:dyDescent="0.25">
      <c r="A131" s="40" t="s">
        <v>97</v>
      </c>
      <c r="B131" s="27">
        <v>2021</v>
      </c>
      <c r="C131" s="27" t="s">
        <v>166</v>
      </c>
      <c r="D131" s="27" t="s">
        <v>153</v>
      </c>
      <c r="E131" s="29" t="s">
        <v>100</v>
      </c>
      <c r="F131" s="27" t="s">
        <v>92</v>
      </c>
      <c r="G131" s="414" t="s">
        <v>146</v>
      </c>
      <c r="H131" s="164">
        <f t="shared" si="67"/>
        <v>0</v>
      </c>
      <c r="I131" s="421"/>
      <c r="J131" s="421"/>
      <c r="K131" s="421"/>
      <c r="L131" s="190"/>
      <c r="M131" s="191"/>
      <c r="N131" s="191"/>
      <c r="O131" s="191"/>
      <c r="P131" s="192"/>
      <c r="Q131" s="190"/>
    </row>
    <row r="132" spans="1:17" x14ac:dyDescent="0.25">
      <c r="A132" s="40" t="s">
        <v>97</v>
      </c>
      <c r="B132" s="27">
        <v>2021</v>
      </c>
      <c r="C132" s="27" t="s">
        <v>166</v>
      </c>
      <c r="D132" s="27" t="s">
        <v>154</v>
      </c>
      <c r="E132" s="29" t="s">
        <v>100</v>
      </c>
      <c r="F132" s="27" t="s">
        <v>92</v>
      </c>
      <c r="G132" s="414" t="s">
        <v>146</v>
      </c>
      <c r="H132" s="164">
        <f t="shared" si="67"/>
        <v>0</v>
      </c>
      <c r="I132" s="421"/>
      <c r="J132" s="421"/>
      <c r="K132" s="421"/>
      <c r="L132" s="190"/>
      <c r="M132" s="191"/>
      <c r="N132" s="191"/>
      <c r="O132" s="191"/>
      <c r="P132" s="192"/>
      <c r="Q132" s="190"/>
    </row>
    <row r="133" spans="1:17" x14ac:dyDescent="0.25">
      <c r="A133" s="40" t="s">
        <v>97</v>
      </c>
      <c r="B133" s="27">
        <v>2021</v>
      </c>
      <c r="C133" s="27" t="s">
        <v>166</v>
      </c>
      <c r="D133" s="27" t="s">
        <v>155</v>
      </c>
      <c r="E133" s="29" t="s">
        <v>100</v>
      </c>
      <c r="F133" s="27" t="s">
        <v>92</v>
      </c>
      <c r="G133" s="414" t="s">
        <v>146</v>
      </c>
      <c r="H133" s="164">
        <f t="shared" si="67"/>
        <v>0</v>
      </c>
      <c r="I133" s="421"/>
      <c r="J133" s="421"/>
      <c r="K133" s="421"/>
      <c r="L133" s="190"/>
      <c r="M133" s="191"/>
      <c r="N133" s="191"/>
      <c r="O133" s="191"/>
      <c r="P133" s="192"/>
      <c r="Q133" s="190"/>
    </row>
    <row r="134" spans="1:17" x14ac:dyDescent="0.25">
      <c r="A134" s="40" t="s">
        <v>97</v>
      </c>
      <c r="B134" s="27">
        <v>2021</v>
      </c>
      <c r="C134" s="27" t="s">
        <v>166</v>
      </c>
      <c r="D134" s="27" t="s">
        <v>156</v>
      </c>
      <c r="E134" s="29" t="s">
        <v>100</v>
      </c>
      <c r="F134" s="27" t="s">
        <v>92</v>
      </c>
      <c r="G134" s="414" t="s">
        <v>146</v>
      </c>
      <c r="H134" s="164">
        <f t="shared" si="67"/>
        <v>0</v>
      </c>
      <c r="I134" s="421"/>
      <c r="J134" s="421"/>
      <c r="K134" s="421"/>
      <c r="L134" s="190"/>
      <c r="M134" s="191"/>
      <c r="N134" s="191"/>
      <c r="O134" s="191"/>
      <c r="P134" s="192"/>
      <c r="Q134" s="190"/>
    </row>
    <row r="135" spans="1:17" x14ac:dyDescent="0.25">
      <c r="A135" s="40" t="s">
        <v>97</v>
      </c>
      <c r="B135" s="27">
        <v>2021</v>
      </c>
      <c r="C135" s="27" t="s">
        <v>166</v>
      </c>
      <c r="D135" s="27" t="s">
        <v>157</v>
      </c>
      <c r="E135" s="29" t="s">
        <v>100</v>
      </c>
      <c r="F135" s="27" t="s">
        <v>92</v>
      </c>
      <c r="G135" s="414" t="s">
        <v>146</v>
      </c>
      <c r="H135" s="164">
        <f t="shared" si="67"/>
        <v>0</v>
      </c>
      <c r="I135" s="421"/>
      <c r="J135" s="421"/>
      <c r="K135" s="421"/>
      <c r="L135" s="190"/>
      <c r="M135" s="191"/>
      <c r="N135" s="191"/>
      <c r="O135" s="191"/>
      <c r="P135" s="192"/>
      <c r="Q135" s="190"/>
    </row>
    <row r="136" spans="1:17" x14ac:dyDescent="0.25">
      <c r="A136" s="40" t="s">
        <v>97</v>
      </c>
      <c r="B136" s="27">
        <v>2021</v>
      </c>
      <c r="C136" s="27" t="s">
        <v>166</v>
      </c>
      <c r="D136" s="27" t="s">
        <v>158</v>
      </c>
      <c r="E136" s="29" t="s">
        <v>100</v>
      </c>
      <c r="F136" s="27" t="s">
        <v>92</v>
      </c>
      <c r="G136" s="414" t="s">
        <v>146</v>
      </c>
      <c r="H136" s="164">
        <f t="shared" ref="H136:H199" si="104">SUM(I136:Q136)</f>
        <v>0</v>
      </c>
      <c r="I136" s="421"/>
      <c r="J136" s="421"/>
      <c r="K136" s="421"/>
      <c r="L136" s="190"/>
      <c r="M136" s="191"/>
      <c r="N136" s="191"/>
      <c r="O136" s="191"/>
      <c r="P136" s="192"/>
      <c r="Q136" s="190"/>
    </row>
    <row r="137" spans="1:17" x14ac:dyDescent="0.25">
      <c r="A137" s="40" t="s">
        <v>97</v>
      </c>
      <c r="B137" s="27">
        <v>2021</v>
      </c>
      <c r="C137" s="27" t="s">
        <v>166</v>
      </c>
      <c r="D137" s="27" t="s">
        <v>159</v>
      </c>
      <c r="E137" s="29" t="s">
        <v>100</v>
      </c>
      <c r="F137" s="27" t="s">
        <v>92</v>
      </c>
      <c r="G137" s="414" t="s">
        <v>146</v>
      </c>
      <c r="H137" s="164">
        <f t="shared" si="104"/>
        <v>0</v>
      </c>
      <c r="I137" s="421"/>
      <c r="J137" s="421"/>
      <c r="K137" s="421"/>
      <c r="L137" s="190"/>
      <c r="M137" s="191"/>
      <c r="N137" s="191"/>
      <c r="O137" s="191"/>
      <c r="P137" s="192"/>
      <c r="Q137" s="190"/>
    </row>
    <row r="138" spans="1:17" x14ac:dyDescent="0.25">
      <c r="A138" s="40" t="s">
        <v>97</v>
      </c>
      <c r="B138" s="27">
        <v>2021</v>
      </c>
      <c r="C138" s="27" t="s">
        <v>166</v>
      </c>
      <c r="D138" s="27" t="s">
        <v>160</v>
      </c>
      <c r="E138" s="29" t="s">
        <v>100</v>
      </c>
      <c r="F138" s="27" t="s">
        <v>92</v>
      </c>
      <c r="G138" s="414" t="s">
        <v>146</v>
      </c>
      <c r="H138" s="164">
        <f t="shared" si="104"/>
        <v>0</v>
      </c>
      <c r="I138" s="421"/>
      <c r="J138" s="421"/>
      <c r="K138" s="421"/>
      <c r="L138" s="190"/>
      <c r="M138" s="191"/>
      <c r="N138" s="191"/>
      <c r="O138" s="191"/>
      <c r="P138" s="192"/>
      <c r="Q138" s="190"/>
    </row>
    <row r="139" spans="1:17" x14ac:dyDescent="0.25">
      <c r="A139" s="40" t="s">
        <v>97</v>
      </c>
      <c r="B139" s="27">
        <v>2021</v>
      </c>
      <c r="C139" s="27" t="s">
        <v>166</v>
      </c>
      <c r="D139" s="27" t="s">
        <v>161</v>
      </c>
      <c r="E139" s="29" t="s">
        <v>100</v>
      </c>
      <c r="F139" s="27" t="s">
        <v>92</v>
      </c>
      <c r="G139" s="414" t="s">
        <v>146</v>
      </c>
      <c r="H139" s="164">
        <f t="shared" si="104"/>
        <v>0</v>
      </c>
      <c r="I139" s="421"/>
      <c r="J139" s="421"/>
      <c r="K139" s="421"/>
      <c r="L139" s="190"/>
      <c r="M139" s="191"/>
      <c r="N139" s="191"/>
      <c r="O139" s="191"/>
      <c r="P139" s="192"/>
      <c r="Q139" s="190"/>
    </row>
    <row r="140" spans="1:17" x14ac:dyDescent="0.25">
      <c r="A140" s="40" t="s">
        <v>97</v>
      </c>
      <c r="B140" s="27">
        <v>2021</v>
      </c>
      <c r="C140" s="27" t="s">
        <v>166</v>
      </c>
      <c r="D140" s="27" t="s">
        <v>162</v>
      </c>
      <c r="E140" s="29" t="s">
        <v>100</v>
      </c>
      <c r="F140" s="27" t="s">
        <v>92</v>
      </c>
      <c r="G140" s="414" t="s">
        <v>146</v>
      </c>
      <c r="H140" s="164">
        <f t="shared" si="104"/>
        <v>0</v>
      </c>
      <c r="I140" s="421"/>
      <c r="J140" s="421"/>
      <c r="K140" s="421"/>
      <c r="L140" s="190"/>
      <c r="M140" s="191"/>
      <c r="N140" s="191"/>
      <c r="O140" s="191"/>
      <c r="P140" s="192"/>
      <c r="Q140" s="190"/>
    </row>
    <row r="141" spans="1:17" x14ac:dyDescent="0.25">
      <c r="A141" s="40" t="s">
        <v>97</v>
      </c>
      <c r="B141" s="27">
        <v>2021</v>
      </c>
      <c r="C141" s="27" t="s">
        <v>166</v>
      </c>
      <c r="D141" s="27" t="s">
        <v>163</v>
      </c>
      <c r="E141" s="29" t="s">
        <v>100</v>
      </c>
      <c r="F141" s="27" t="s">
        <v>92</v>
      </c>
      <c r="G141" s="414" t="s">
        <v>146</v>
      </c>
      <c r="H141" s="164">
        <f t="shared" si="104"/>
        <v>0</v>
      </c>
      <c r="I141" s="421"/>
      <c r="J141" s="421"/>
      <c r="K141" s="421"/>
      <c r="L141" s="190"/>
      <c r="M141" s="191"/>
      <c r="N141" s="191"/>
      <c r="O141" s="191"/>
      <c r="P141" s="192"/>
      <c r="Q141" s="190"/>
    </row>
    <row r="142" spans="1:17" x14ac:dyDescent="0.25">
      <c r="A142" s="40" t="s">
        <v>97</v>
      </c>
      <c r="B142" s="27">
        <v>2021</v>
      </c>
      <c r="C142" s="27" t="s">
        <v>166</v>
      </c>
      <c r="D142" s="27" t="s">
        <v>164</v>
      </c>
      <c r="E142" s="29" t="s">
        <v>100</v>
      </c>
      <c r="F142" s="27" t="s">
        <v>92</v>
      </c>
      <c r="G142" s="414" t="s">
        <v>146</v>
      </c>
      <c r="H142" s="164">
        <f t="shared" si="104"/>
        <v>0</v>
      </c>
      <c r="I142" s="421"/>
      <c r="J142" s="421"/>
      <c r="K142" s="421"/>
      <c r="L142" s="190"/>
      <c r="M142" s="191"/>
      <c r="N142" s="191"/>
      <c r="O142" s="191"/>
      <c r="P142" s="192"/>
      <c r="Q142" s="190"/>
    </row>
    <row r="143" spans="1:17" x14ac:dyDescent="0.25">
      <c r="A143" s="40" t="s">
        <v>97</v>
      </c>
      <c r="B143" s="27">
        <v>2021</v>
      </c>
      <c r="C143" s="27" t="s">
        <v>166</v>
      </c>
      <c r="D143" s="27" t="s">
        <v>165</v>
      </c>
      <c r="E143" s="29" t="s">
        <v>100</v>
      </c>
      <c r="F143" s="27" t="s">
        <v>92</v>
      </c>
      <c r="G143" s="414" t="s">
        <v>146</v>
      </c>
      <c r="H143" s="164">
        <f t="shared" si="104"/>
        <v>0</v>
      </c>
      <c r="I143" s="421"/>
      <c r="J143" s="421"/>
      <c r="K143" s="421"/>
      <c r="L143" s="190"/>
      <c r="M143" s="191"/>
      <c r="N143" s="191"/>
      <c r="O143" s="191"/>
      <c r="P143" s="192"/>
      <c r="Q143" s="190"/>
    </row>
    <row r="144" spans="1:17" x14ac:dyDescent="0.25">
      <c r="A144" s="65" t="s">
        <v>97</v>
      </c>
      <c r="B144" s="66">
        <v>2022</v>
      </c>
      <c r="C144" s="66" t="s">
        <v>151</v>
      </c>
      <c r="D144" s="66" t="s">
        <v>152</v>
      </c>
      <c r="E144" s="98" t="s">
        <v>100</v>
      </c>
      <c r="F144" s="66" t="s">
        <v>92</v>
      </c>
      <c r="G144" s="416" t="s">
        <v>146</v>
      </c>
      <c r="H144" s="161">
        <f t="shared" si="104"/>
        <v>0</v>
      </c>
      <c r="I144" s="420"/>
      <c r="J144" s="420"/>
      <c r="K144" s="420"/>
      <c r="L144" s="187"/>
      <c r="M144" s="188"/>
      <c r="N144" s="188"/>
      <c r="O144" s="188"/>
      <c r="P144" s="189"/>
      <c r="Q144" s="187"/>
    </row>
    <row r="145" spans="1:17" x14ac:dyDescent="0.25">
      <c r="A145" s="40" t="s">
        <v>97</v>
      </c>
      <c r="B145" s="27">
        <v>2022</v>
      </c>
      <c r="C145" s="27" t="s">
        <v>151</v>
      </c>
      <c r="D145" s="27" t="s">
        <v>153</v>
      </c>
      <c r="E145" s="29" t="s">
        <v>100</v>
      </c>
      <c r="F145" s="27" t="s">
        <v>92</v>
      </c>
      <c r="G145" s="414" t="s">
        <v>146</v>
      </c>
      <c r="H145" s="164">
        <f t="shared" si="104"/>
        <v>0</v>
      </c>
      <c r="I145" s="421"/>
      <c r="J145" s="421"/>
      <c r="K145" s="421"/>
      <c r="L145" s="190"/>
      <c r="M145" s="191"/>
      <c r="N145" s="191"/>
      <c r="O145" s="191"/>
      <c r="P145" s="192"/>
      <c r="Q145" s="190"/>
    </row>
    <row r="146" spans="1:17" x14ac:dyDescent="0.25">
      <c r="A146" s="40" t="s">
        <v>97</v>
      </c>
      <c r="B146" s="27">
        <v>2022</v>
      </c>
      <c r="C146" s="27" t="s">
        <v>151</v>
      </c>
      <c r="D146" s="27" t="s">
        <v>154</v>
      </c>
      <c r="E146" s="29" t="s">
        <v>100</v>
      </c>
      <c r="F146" s="27" t="s">
        <v>92</v>
      </c>
      <c r="G146" s="414" t="s">
        <v>146</v>
      </c>
      <c r="H146" s="164">
        <f t="shared" si="104"/>
        <v>0</v>
      </c>
      <c r="I146" s="421"/>
      <c r="J146" s="421"/>
      <c r="K146" s="421"/>
      <c r="L146" s="190"/>
      <c r="M146" s="191"/>
      <c r="N146" s="191"/>
      <c r="O146" s="191"/>
      <c r="P146" s="192"/>
      <c r="Q146" s="190"/>
    </row>
    <row r="147" spans="1:17" x14ac:dyDescent="0.25">
      <c r="A147" s="40" t="s">
        <v>97</v>
      </c>
      <c r="B147" s="27">
        <v>2022</v>
      </c>
      <c r="C147" s="27" t="s">
        <v>151</v>
      </c>
      <c r="D147" s="27" t="s">
        <v>155</v>
      </c>
      <c r="E147" s="29" t="s">
        <v>100</v>
      </c>
      <c r="F147" s="27" t="s">
        <v>92</v>
      </c>
      <c r="G147" s="414" t="s">
        <v>146</v>
      </c>
      <c r="H147" s="164">
        <f t="shared" si="104"/>
        <v>0</v>
      </c>
      <c r="I147" s="421"/>
      <c r="J147" s="421"/>
      <c r="K147" s="421"/>
      <c r="L147" s="190"/>
      <c r="M147" s="191"/>
      <c r="N147" s="191"/>
      <c r="O147" s="191"/>
      <c r="P147" s="192"/>
      <c r="Q147" s="190"/>
    </row>
    <row r="148" spans="1:17" x14ac:dyDescent="0.25">
      <c r="A148" s="40" t="s">
        <v>97</v>
      </c>
      <c r="B148" s="27">
        <v>2022</v>
      </c>
      <c r="C148" s="27" t="s">
        <v>151</v>
      </c>
      <c r="D148" s="27" t="s">
        <v>156</v>
      </c>
      <c r="E148" s="29" t="s">
        <v>100</v>
      </c>
      <c r="F148" s="27" t="s">
        <v>92</v>
      </c>
      <c r="G148" s="414" t="s">
        <v>146</v>
      </c>
      <c r="H148" s="164">
        <f t="shared" si="104"/>
        <v>0</v>
      </c>
      <c r="I148" s="421"/>
      <c r="J148" s="421"/>
      <c r="K148" s="421"/>
      <c r="L148" s="190"/>
      <c r="M148" s="191"/>
      <c r="N148" s="191"/>
      <c r="O148" s="191"/>
      <c r="P148" s="192"/>
      <c r="Q148" s="190"/>
    </row>
    <row r="149" spans="1:17" x14ac:dyDescent="0.25">
      <c r="A149" s="40" t="s">
        <v>97</v>
      </c>
      <c r="B149" s="27">
        <v>2022</v>
      </c>
      <c r="C149" s="27" t="s">
        <v>151</v>
      </c>
      <c r="D149" s="27" t="s">
        <v>157</v>
      </c>
      <c r="E149" s="29" t="s">
        <v>100</v>
      </c>
      <c r="F149" s="27" t="s">
        <v>92</v>
      </c>
      <c r="G149" s="414" t="s">
        <v>146</v>
      </c>
      <c r="H149" s="164">
        <f t="shared" si="104"/>
        <v>0</v>
      </c>
      <c r="I149" s="421"/>
      <c r="J149" s="421"/>
      <c r="K149" s="421"/>
      <c r="L149" s="190"/>
      <c r="M149" s="191"/>
      <c r="N149" s="191"/>
      <c r="O149" s="191"/>
      <c r="P149" s="192"/>
      <c r="Q149" s="190"/>
    </row>
    <row r="150" spans="1:17" x14ac:dyDescent="0.25">
      <c r="A150" s="40" t="s">
        <v>97</v>
      </c>
      <c r="B150" s="27">
        <v>2022</v>
      </c>
      <c r="C150" s="27" t="s">
        <v>151</v>
      </c>
      <c r="D150" s="27" t="s">
        <v>158</v>
      </c>
      <c r="E150" s="29" t="s">
        <v>100</v>
      </c>
      <c r="F150" s="27" t="s">
        <v>92</v>
      </c>
      <c r="G150" s="414" t="s">
        <v>146</v>
      </c>
      <c r="H150" s="164">
        <f t="shared" si="104"/>
        <v>0</v>
      </c>
      <c r="I150" s="421"/>
      <c r="J150" s="421"/>
      <c r="K150" s="421"/>
      <c r="L150" s="190"/>
      <c r="M150" s="191"/>
      <c r="N150" s="191"/>
      <c r="O150" s="191"/>
      <c r="P150" s="192"/>
      <c r="Q150" s="190"/>
    </row>
    <row r="151" spans="1:17" x14ac:dyDescent="0.25">
      <c r="A151" s="40" t="s">
        <v>97</v>
      </c>
      <c r="B151" s="27">
        <v>2022</v>
      </c>
      <c r="C151" s="27" t="s">
        <v>151</v>
      </c>
      <c r="D151" s="27" t="s">
        <v>159</v>
      </c>
      <c r="E151" s="29" t="s">
        <v>100</v>
      </c>
      <c r="F151" s="27" t="s">
        <v>92</v>
      </c>
      <c r="G151" s="414" t="s">
        <v>146</v>
      </c>
      <c r="H151" s="164">
        <f t="shared" si="104"/>
        <v>0</v>
      </c>
      <c r="I151" s="421"/>
      <c r="J151" s="421"/>
      <c r="K151" s="421"/>
      <c r="L151" s="190"/>
      <c r="M151" s="191"/>
      <c r="N151" s="191"/>
      <c r="O151" s="191"/>
      <c r="P151" s="192"/>
      <c r="Q151" s="190"/>
    </row>
    <row r="152" spans="1:17" x14ac:dyDescent="0.25">
      <c r="A152" s="40" t="s">
        <v>97</v>
      </c>
      <c r="B152" s="27">
        <v>2022</v>
      </c>
      <c r="C152" s="27" t="s">
        <v>151</v>
      </c>
      <c r="D152" s="27" t="s">
        <v>160</v>
      </c>
      <c r="E152" s="29" t="s">
        <v>100</v>
      </c>
      <c r="F152" s="27" t="s">
        <v>92</v>
      </c>
      <c r="G152" s="414" t="s">
        <v>146</v>
      </c>
      <c r="H152" s="164">
        <f t="shared" si="104"/>
        <v>0</v>
      </c>
      <c r="I152" s="421"/>
      <c r="J152" s="421"/>
      <c r="K152" s="421"/>
      <c r="L152" s="190"/>
      <c r="M152" s="191"/>
      <c r="N152" s="191"/>
      <c r="O152" s="191"/>
      <c r="P152" s="192"/>
      <c r="Q152" s="190"/>
    </row>
    <row r="153" spans="1:17" x14ac:dyDescent="0.25">
      <c r="A153" s="40" t="s">
        <v>97</v>
      </c>
      <c r="B153" s="27">
        <v>2022</v>
      </c>
      <c r="C153" s="27" t="s">
        <v>151</v>
      </c>
      <c r="D153" s="27" t="s">
        <v>161</v>
      </c>
      <c r="E153" s="29" t="s">
        <v>100</v>
      </c>
      <c r="F153" s="27" t="s">
        <v>92</v>
      </c>
      <c r="G153" s="414" t="s">
        <v>146</v>
      </c>
      <c r="H153" s="164">
        <f t="shared" si="104"/>
        <v>0</v>
      </c>
      <c r="I153" s="421"/>
      <c r="J153" s="421"/>
      <c r="K153" s="421"/>
      <c r="L153" s="190"/>
      <c r="M153" s="191"/>
      <c r="N153" s="191"/>
      <c r="O153" s="191"/>
      <c r="P153" s="192"/>
      <c r="Q153" s="190"/>
    </row>
    <row r="154" spans="1:17" x14ac:dyDescent="0.25">
      <c r="A154" s="40" t="s">
        <v>97</v>
      </c>
      <c r="B154" s="27">
        <v>2022</v>
      </c>
      <c r="C154" s="27" t="s">
        <v>151</v>
      </c>
      <c r="D154" s="27" t="s">
        <v>162</v>
      </c>
      <c r="E154" s="29" t="s">
        <v>100</v>
      </c>
      <c r="F154" s="27" t="s">
        <v>92</v>
      </c>
      <c r="G154" s="414" t="s">
        <v>146</v>
      </c>
      <c r="H154" s="164">
        <f t="shared" si="104"/>
        <v>0</v>
      </c>
      <c r="I154" s="421"/>
      <c r="J154" s="421"/>
      <c r="K154" s="421"/>
      <c r="L154" s="190"/>
      <c r="M154" s="191"/>
      <c r="N154" s="191"/>
      <c r="O154" s="191"/>
      <c r="P154" s="192"/>
      <c r="Q154" s="190"/>
    </row>
    <row r="155" spans="1:17" x14ac:dyDescent="0.25">
      <c r="A155" s="40" t="s">
        <v>97</v>
      </c>
      <c r="B155" s="27">
        <v>2022</v>
      </c>
      <c r="C155" s="27" t="s">
        <v>151</v>
      </c>
      <c r="D155" s="27" t="s">
        <v>163</v>
      </c>
      <c r="E155" s="29" t="s">
        <v>100</v>
      </c>
      <c r="F155" s="27" t="s">
        <v>92</v>
      </c>
      <c r="G155" s="414" t="s">
        <v>146</v>
      </c>
      <c r="H155" s="164">
        <f t="shared" si="104"/>
        <v>0</v>
      </c>
      <c r="I155" s="421"/>
      <c r="J155" s="421"/>
      <c r="K155" s="421"/>
      <c r="L155" s="190"/>
      <c r="M155" s="191"/>
      <c r="N155" s="191"/>
      <c r="O155" s="191"/>
      <c r="P155" s="192"/>
      <c r="Q155" s="190"/>
    </row>
    <row r="156" spans="1:17" x14ac:dyDescent="0.25">
      <c r="A156" s="40" t="s">
        <v>97</v>
      </c>
      <c r="B156" s="27">
        <v>2022</v>
      </c>
      <c r="C156" s="27" t="s">
        <v>151</v>
      </c>
      <c r="D156" s="27" t="s">
        <v>164</v>
      </c>
      <c r="E156" s="29" t="s">
        <v>100</v>
      </c>
      <c r="F156" s="27" t="s">
        <v>92</v>
      </c>
      <c r="G156" s="414" t="s">
        <v>146</v>
      </c>
      <c r="H156" s="164">
        <f t="shared" si="104"/>
        <v>0</v>
      </c>
      <c r="I156" s="421"/>
      <c r="J156" s="421"/>
      <c r="K156" s="421"/>
      <c r="L156" s="190"/>
      <c r="M156" s="191"/>
      <c r="N156" s="191"/>
      <c r="O156" s="191"/>
      <c r="P156" s="192"/>
      <c r="Q156" s="190"/>
    </row>
    <row r="157" spans="1:17" x14ac:dyDescent="0.25">
      <c r="A157" s="40" t="s">
        <v>97</v>
      </c>
      <c r="B157" s="27">
        <v>2022</v>
      </c>
      <c r="C157" s="27" t="s">
        <v>151</v>
      </c>
      <c r="D157" s="27" t="s">
        <v>165</v>
      </c>
      <c r="E157" s="29" t="s">
        <v>100</v>
      </c>
      <c r="F157" s="27" t="s">
        <v>92</v>
      </c>
      <c r="G157" s="414" t="s">
        <v>146</v>
      </c>
      <c r="H157" s="164">
        <f t="shared" si="104"/>
        <v>0</v>
      </c>
      <c r="I157" s="421"/>
      <c r="J157" s="421"/>
      <c r="K157" s="421"/>
      <c r="L157" s="190"/>
      <c r="M157" s="191"/>
      <c r="N157" s="191"/>
      <c r="O157" s="191"/>
      <c r="P157" s="192"/>
      <c r="Q157" s="190"/>
    </row>
    <row r="158" spans="1:17" x14ac:dyDescent="0.25">
      <c r="A158" s="40" t="s">
        <v>97</v>
      </c>
      <c r="B158" s="27">
        <v>2022</v>
      </c>
      <c r="C158" s="27" t="s">
        <v>166</v>
      </c>
      <c r="D158" s="27" t="s">
        <v>152</v>
      </c>
      <c r="E158" s="29" t="s">
        <v>100</v>
      </c>
      <c r="F158" s="27" t="s">
        <v>92</v>
      </c>
      <c r="G158" s="414" t="s">
        <v>146</v>
      </c>
      <c r="H158" s="164">
        <f t="shared" si="104"/>
        <v>0</v>
      </c>
      <c r="I158" s="421"/>
      <c r="J158" s="421"/>
      <c r="K158" s="421"/>
      <c r="L158" s="190"/>
      <c r="M158" s="191"/>
      <c r="N158" s="191"/>
      <c r="O158" s="191"/>
      <c r="P158" s="192"/>
      <c r="Q158" s="190"/>
    </row>
    <row r="159" spans="1:17" x14ac:dyDescent="0.25">
      <c r="A159" s="40" t="s">
        <v>97</v>
      </c>
      <c r="B159" s="27">
        <v>2022</v>
      </c>
      <c r="C159" s="27" t="s">
        <v>166</v>
      </c>
      <c r="D159" s="27" t="s">
        <v>153</v>
      </c>
      <c r="E159" s="29" t="s">
        <v>100</v>
      </c>
      <c r="F159" s="27" t="s">
        <v>92</v>
      </c>
      <c r="G159" s="414" t="s">
        <v>146</v>
      </c>
      <c r="H159" s="164">
        <f t="shared" si="104"/>
        <v>0</v>
      </c>
      <c r="I159" s="421"/>
      <c r="J159" s="421"/>
      <c r="K159" s="421"/>
      <c r="L159" s="190"/>
      <c r="M159" s="191"/>
      <c r="N159" s="191"/>
      <c r="O159" s="191"/>
      <c r="P159" s="192"/>
      <c r="Q159" s="190"/>
    </row>
    <row r="160" spans="1:17" x14ac:dyDescent="0.25">
      <c r="A160" s="40" t="s">
        <v>97</v>
      </c>
      <c r="B160" s="27">
        <v>2022</v>
      </c>
      <c r="C160" s="27" t="s">
        <v>166</v>
      </c>
      <c r="D160" s="27" t="s">
        <v>154</v>
      </c>
      <c r="E160" s="29" t="s">
        <v>100</v>
      </c>
      <c r="F160" s="27" t="s">
        <v>92</v>
      </c>
      <c r="G160" s="414" t="s">
        <v>146</v>
      </c>
      <c r="H160" s="164">
        <f t="shared" si="104"/>
        <v>0</v>
      </c>
      <c r="I160" s="421"/>
      <c r="J160" s="421"/>
      <c r="K160" s="421"/>
      <c r="L160" s="190"/>
      <c r="M160" s="191"/>
      <c r="N160" s="191"/>
      <c r="O160" s="191"/>
      <c r="P160" s="192"/>
      <c r="Q160" s="190"/>
    </row>
    <row r="161" spans="1:17" x14ac:dyDescent="0.25">
      <c r="A161" s="40" t="s">
        <v>97</v>
      </c>
      <c r="B161" s="27">
        <v>2022</v>
      </c>
      <c r="C161" s="27" t="s">
        <v>166</v>
      </c>
      <c r="D161" s="27" t="s">
        <v>155</v>
      </c>
      <c r="E161" s="29" t="s">
        <v>100</v>
      </c>
      <c r="F161" s="27" t="s">
        <v>92</v>
      </c>
      <c r="G161" s="414" t="s">
        <v>146</v>
      </c>
      <c r="H161" s="164">
        <f t="shared" si="104"/>
        <v>0</v>
      </c>
      <c r="I161" s="421"/>
      <c r="J161" s="421"/>
      <c r="K161" s="421"/>
      <c r="L161" s="190"/>
      <c r="M161" s="191"/>
      <c r="N161" s="191"/>
      <c r="O161" s="191"/>
      <c r="P161" s="192"/>
      <c r="Q161" s="190"/>
    </row>
    <row r="162" spans="1:17" x14ac:dyDescent="0.25">
      <c r="A162" s="40" t="s">
        <v>97</v>
      </c>
      <c r="B162" s="27">
        <v>2022</v>
      </c>
      <c r="C162" s="27" t="s">
        <v>166</v>
      </c>
      <c r="D162" s="27" t="s">
        <v>156</v>
      </c>
      <c r="E162" s="29" t="s">
        <v>100</v>
      </c>
      <c r="F162" s="27" t="s">
        <v>92</v>
      </c>
      <c r="G162" s="414" t="s">
        <v>146</v>
      </c>
      <c r="H162" s="164">
        <f t="shared" si="104"/>
        <v>0</v>
      </c>
      <c r="I162" s="421"/>
      <c r="J162" s="421"/>
      <c r="K162" s="421"/>
      <c r="L162" s="190"/>
      <c r="M162" s="191"/>
      <c r="N162" s="191"/>
      <c r="O162" s="191"/>
      <c r="P162" s="192"/>
      <c r="Q162" s="190"/>
    </row>
    <row r="163" spans="1:17" x14ac:dyDescent="0.25">
      <c r="A163" s="40" t="s">
        <v>97</v>
      </c>
      <c r="B163" s="27">
        <v>2022</v>
      </c>
      <c r="C163" s="27" t="s">
        <v>166</v>
      </c>
      <c r="D163" s="27" t="s">
        <v>157</v>
      </c>
      <c r="E163" s="29" t="s">
        <v>100</v>
      </c>
      <c r="F163" s="27" t="s">
        <v>92</v>
      </c>
      <c r="G163" s="414" t="s">
        <v>146</v>
      </c>
      <c r="H163" s="164">
        <f t="shared" si="104"/>
        <v>0</v>
      </c>
      <c r="I163" s="421"/>
      <c r="J163" s="421"/>
      <c r="K163" s="421"/>
      <c r="L163" s="190"/>
      <c r="M163" s="191"/>
      <c r="N163" s="191"/>
      <c r="O163" s="191"/>
      <c r="P163" s="192"/>
      <c r="Q163" s="190"/>
    </row>
    <row r="164" spans="1:17" x14ac:dyDescent="0.25">
      <c r="A164" s="40" t="s">
        <v>97</v>
      </c>
      <c r="B164" s="27">
        <v>2022</v>
      </c>
      <c r="C164" s="27" t="s">
        <v>166</v>
      </c>
      <c r="D164" s="27" t="s">
        <v>158</v>
      </c>
      <c r="E164" s="29" t="s">
        <v>100</v>
      </c>
      <c r="F164" s="27" t="s">
        <v>92</v>
      </c>
      <c r="G164" s="414" t="s">
        <v>146</v>
      </c>
      <c r="H164" s="164">
        <f t="shared" si="104"/>
        <v>0</v>
      </c>
      <c r="I164" s="421"/>
      <c r="J164" s="421"/>
      <c r="K164" s="421"/>
      <c r="L164" s="190"/>
      <c r="M164" s="191"/>
      <c r="N164" s="191"/>
      <c r="O164" s="191"/>
      <c r="P164" s="192"/>
      <c r="Q164" s="190"/>
    </row>
    <row r="165" spans="1:17" x14ac:dyDescent="0.25">
      <c r="A165" s="40" t="s">
        <v>97</v>
      </c>
      <c r="B165" s="27">
        <v>2022</v>
      </c>
      <c r="C165" s="27" t="s">
        <v>166</v>
      </c>
      <c r="D165" s="27" t="s">
        <v>159</v>
      </c>
      <c r="E165" s="29" t="s">
        <v>100</v>
      </c>
      <c r="F165" s="27" t="s">
        <v>92</v>
      </c>
      <c r="G165" s="414" t="s">
        <v>146</v>
      </c>
      <c r="H165" s="164">
        <f t="shared" si="104"/>
        <v>0</v>
      </c>
      <c r="I165" s="421"/>
      <c r="J165" s="421"/>
      <c r="K165" s="421"/>
      <c r="L165" s="190"/>
      <c r="M165" s="191"/>
      <c r="N165" s="191"/>
      <c r="O165" s="191"/>
      <c r="P165" s="192"/>
      <c r="Q165" s="190"/>
    </row>
    <row r="166" spans="1:17" x14ac:dyDescent="0.25">
      <c r="A166" s="40" t="s">
        <v>97</v>
      </c>
      <c r="B166" s="27">
        <v>2022</v>
      </c>
      <c r="C166" s="27" t="s">
        <v>166</v>
      </c>
      <c r="D166" s="27" t="s">
        <v>160</v>
      </c>
      <c r="E166" s="29" t="s">
        <v>100</v>
      </c>
      <c r="F166" s="27" t="s">
        <v>92</v>
      </c>
      <c r="G166" s="414" t="s">
        <v>146</v>
      </c>
      <c r="H166" s="164">
        <f t="shared" si="104"/>
        <v>0</v>
      </c>
      <c r="I166" s="421"/>
      <c r="J166" s="421"/>
      <c r="K166" s="421"/>
      <c r="L166" s="190"/>
      <c r="M166" s="191"/>
      <c r="N166" s="191"/>
      <c r="O166" s="191"/>
      <c r="P166" s="192"/>
      <c r="Q166" s="190"/>
    </row>
    <row r="167" spans="1:17" x14ac:dyDescent="0.25">
      <c r="A167" s="40" t="s">
        <v>97</v>
      </c>
      <c r="B167" s="27">
        <v>2022</v>
      </c>
      <c r="C167" s="27" t="s">
        <v>166</v>
      </c>
      <c r="D167" s="27" t="s">
        <v>161</v>
      </c>
      <c r="E167" s="29" t="s">
        <v>100</v>
      </c>
      <c r="F167" s="27" t="s">
        <v>92</v>
      </c>
      <c r="G167" s="414" t="s">
        <v>146</v>
      </c>
      <c r="H167" s="164">
        <f t="shared" si="104"/>
        <v>0</v>
      </c>
      <c r="I167" s="421"/>
      <c r="J167" s="421"/>
      <c r="K167" s="421"/>
      <c r="L167" s="190"/>
      <c r="M167" s="191"/>
      <c r="N167" s="191"/>
      <c r="O167" s="191"/>
      <c r="P167" s="192"/>
      <c r="Q167" s="190"/>
    </row>
    <row r="168" spans="1:17" x14ac:dyDescent="0.25">
      <c r="A168" s="40" t="s">
        <v>97</v>
      </c>
      <c r="B168" s="27">
        <v>2022</v>
      </c>
      <c r="C168" s="27" t="s">
        <v>166</v>
      </c>
      <c r="D168" s="27" t="s">
        <v>162</v>
      </c>
      <c r="E168" s="29" t="s">
        <v>100</v>
      </c>
      <c r="F168" s="27" t="s">
        <v>92</v>
      </c>
      <c r="G168" s="414" t="s">
        <v>146</v>
      </c>
      <c r="H168" s="164">
        <f t="shared" si="104"/>
        <v>0</v>
      </c>
      <c r="I168" s="421"/>
      <c r="J168" s="421"/>
      <c r="K168" s="421"/>
      <c r="L168" s="190"/>
      <c r="M168" s="191"/>
      <c r="N168" s="191"/>
      <c r="O168" s="191"/>
      <c r="P168" s="192"/>
      <c r="Q168" s="190"/>
    </row>
    <row r="169" spans="1:17" x14ac:dyDescent="0.25">
      <c r="A169" s="40" t="s">
        <v>97</v>
      </c>
      <c r="B169" s="27">
        <v>2022</v>
      </c>
      <c r="C169" s="27" t="s">
        <v>166</v>
      </c>
      <c r="D169" s="27" t="s">
        <v>163</v>
      </c>
      <c r="E169" s="29" t="s">
        <v>100</v>
      </c>
      <c r="F169" s="27" t="s">
        <v>92</v>
      </c>
      <c r="G169" s="414" t="s">
        <v>146</v>
      </c>
      <c r="H169" s="164">
        <f t="shared" si="104"/>
        <v>0</v>
      </c>
      <c r="I169" s="421"/>
      <c r="J169" s="421"/>
      <c r="K169" s="421"/>
      <c r="L169" s="190"/>
      <c r="M169" s="191"/>
      <c r="N169" s="191"/>
      <c r="O169" s="191"/>
      <c r="P169" s="192"/>
      <c r="Q169" s="190"/>
    </row>
    <row r="170" spans="1:17" x14ac:dyDescent="0.25">
      <c r="A170" s="40" t="s">
        <v>97</v>
      </c>
      <c r="B170" s="27">
        <v>2022</v>
      </c>
      <c r="C170" s="27" t="s">
        <v>166</v>
      </c>
      <c r="D170" s="27" t="s">
        <v>164</v>
      </c>
      <c r="E170" s="29" t="s">
        <v>100</v>
      </c>
      <c r="F170" s="27" t="s">
        <v>92</v>
      </c>
      <c r="G170" s="414" t="s">
        <v>146</v>
      </c>
      <c r="H170" s="164">
        <f t="shared" si="104"/>
        <v>0</v>
      </c>
      <c r="I170" s="421"/>
      <c r="J170" s="421"/>
      <c r="K170" s="421"/>
      <c r="L170" s="190"/>
      <c r="M170" s="191"/>
      <c r="N170" s="191"/>
      <c r="O170" s="191"/>
      <c r="P170" s="192"/>
      <c r="Q170" s="190"/>
    </row>
    <row r="171" spans="1:17" x14ac:dyDescent="0.25">
      <c r="A171" s="40" t="s">
        <v>97</v>
      </c>
      <c r="B171" s="27">
        <v>2022</v>
      </c>
      <c r="C171" s="27" t="s">
        <v>166</v>
      </c>
      <c r="D171" s="27" t="s">
        <v>165</v>
      </c>
      <c r="E171" s="29" t="s">
        <v>100</v>
      </c>
      <c r="F171" s="27" t="s">
        <v>92</v>
      </c>
      <c r="G171" s="414" t="s">
        <v>146</v>
      </c>
      <c r="H171" s="164">
        <f t="shared" si="104"/>
        <v>0</v>
      </c>
      <c r="I171" s="421"/>
      <c r="J171" s="421"/>
      <c r="K171" s="421"/>
      <c r="L171" s="190"/>
      <c r="M171" s="191"/>
      <c r="N171" s="191"/>
      <c r="O171" s="191"/>
      <c r="P171" s="192"/>
      <c r="Q171" s="190"/>
    </row>
    <row r="172" spans="1:17" x14ac:dyDescent="0.25">
      <c r="A172" s="65" t="s">
        <v>97</v>
      </c>
      <c r="B172" s="66">
        <v>2023</v>
      </c>
      <c r="C172" s="66" t="s">
        <v>151</v>
      </c>
      <c r="D172" s="66" t="s">
        <v>152</v>
      </c>
      <c r="E172" s="98" t="s">
        <v>100</v>
      </c>
      <c r="F172" s="66" t="s">
        <v>92</v>
      </c>
      <c r="G172" s="416" t="s">
        <v>146</v>
      </c>
      <c r="H172" s="161">
        <f t="shared" si="104"/>
        <v>0</v>
      </c>
      <c r="I172" s="420"/>
      <c r="J172" s="420"/>
      <c r="K172" s="420"/>
      <c r="L172" s="187"/>
      <c r="M172" s="188"/>
      <c r="N172" s="188"/>
      <c r="O172" s="188"/>
      <c r="P172" s="189"/>
      <c r="Q172" s="187"/>
    </row>
    <row r="173" spans="1:17" x14ac:dyDescent="0.25">
      <c r="A173" s="40" t="s">
        <v>97</v>
      </c>
      <c r="B173" s="27">
        <v>2023</v>
      </c>
      <c r="C173" s="27" t="s">
        <v>151</v>
      </c>
      <c r="D173" s="27" t="s">
        <v>153</v>
      </c>
      <c r="E173" s="29" t="s">
        <v>100</v>
      </c>
      <c r="F173" s="27" t="s">
        <v>92</v>
      </c>
      <c r="G173" s="414" t="s">
        <v>146</v>
      </c>
      <c r="H173" s="164">
        <f t="shared" si="104"/>
        <v>0</v>
      </c>
      <c r="I173" s="421"/>
      <c r="J173" s="421"/>
      <c r="K173" s="421"/>
      <c r="L173" s="190"/>
      <c r="M173" s="191"/>
      <c r="N173" s="191"/>
      <c r="O173" s="191"/>
      <c r="P173" s="192"/>
      <c r="Q173" s="190"/>
    </row>
    <row r="174" spans="1:17" x14ac:dyDescent="0.25">
      <c r="A174" s="40" t="s">
        <v>97</v>
      </c>
      <c r="B174" s="27">
        <v>2023</v>
      </c>
      <c r="C174" s="27" t="s">
        <v>151</v>
      </c>
      <c r="D174" s="27" t="s">
        <v>154</v>
      </c>
      <c r="E174" s="29" t="s">
        <v>100</v>
      </c>
      <c r="F174" s="27" t="s">
        <v>92</v>
      </c>
      <c r="G174" s="414" t="s">
        <v>146</v>
      </c>
      <c r="H174" s="164">
        <f t="shared" si="104"/>
        <v>0</v>
      </c>
      <c r="I174" s="421"/>
      <c r="J174" s="421"/>
      <c r="K174" s="421"/>
      <c r="L174" s="190"/>
      <c r="M174" s="191"/>
      <c r="N174" s="191"/>
      <c r="O174" s="191"/>
      <c r="P174" s="192"/>
      <c r="Q174" s="190"/>
    </row>
    <row r="175" spans="1:17" x14ac:dyDescent="0.25">
      <c r="A175" s="40" t="s">
        <v>97</v>
      </c>
      <c r="B175" s="27">
        <v>2023</v>
      </c>
      <c r="C175" s="27" t="s">
        <v>151</v>
      </c>
      <c r="D175" s="27" t="s">
        <v>155</v>
      </c>
      <c r="E175" s="29" t="s">
        <v>100</v>
      </c>
      <c r="F175" s="27" t="s">
        <v>92</v>
      </c>
      <c r="G175" s="414" t="s">
        <v>146</v>
      </c>
      <c r="H175" s="164">
        <f t="shared" si="104"/>
        <v>0</v>
      </c>
      <c r="I175" s="421"/>
      <c r="J175" s="421"/>
      <c r="K175" s="421"/>
      <c r="L175" s="190"/>
      <c r="M175" s="191"/>
      <c r="N175" s="191"/>
      <c r="O175" s="191"/>
      <c r="P175" s="192"/>
      <c r="Q175" s="190"/>
    </row>
    <row r="176" spans="1:17" x14ac:dyDescent="0.25">
      <c r="A176" s="40" t="s">
        <v>97</v>
      </c>
      <c r="B176" s="27">
        <v>2023</v>
      </c>
      <c r="C176" s="27" t="s">
        <v>151</v>
      </c>
      <c r="D176" s="27" t="s">
        <v>156</v>
      </c>
      <c r="E176" s="29" t="s">
        <v>100</v>
      </c>
      <c r="F176" s="27" t="s">
        <v>92</v>
      </c>
      <c r="G176" s="414" t="s">
        <v>146</v>
      </c>
      <c r="H176" s="164">
        <f t="shared" si="104"/>
        <v>0</v>
      </c>
      <c r="I176" s="421"/>
      <c r="J176" s="421"/>
      <c r="K176" s="421"/>
      <c r="L176" s="190"/>
      <c r="M176" s="191"/>
      <c r="N176" s="191"/>
      <c r="O176" s="191"/>
      <c r="P176" s="192"/>
      <c r="Q176" s="190"/>
    </row>
    <row r="177" spans="1:17" x14ac:dyDescent="0.25">
      <c r="A177" s="40" t="s">
        <v>97</v>
      </c>
      <c r="B177" s="27">
        <v>2023</v>
      </c>
      <c r="C177" s="27" t="s">
        <v>151</v>
      </c>
      <c r="D177" s="27" t="s">
        <v>157</v>
      </c>
      <c r="E177" s="29" t="s">
        <v>100</v>
      </c>
      <c r="F177" s="27" t="s">
        <v>92</v>
      </c>
      <c r="G177" s="414" t="s">
        <v>146</v>
      </c>
      <c r="H177" s="164">
        <f t="shared" si="104"/>
        <v>0</v>
      </c>
      <c r="I177" s="421"/>
      <c r="J177" s="421"/>
      <c r="K177" s="421"/>
      <c r="L177" s="190"/>
      <c r="M177" s="191"/>
      <c r="N177" s="191"/>
      <c r="O177" s="191"/>
      <c r="P177" s="192"/>
      <c r="Q177" s="190"/>
    </row>
    <row r="178" spans="1:17" x14ac:dyDescent="0.25">
      <c r="A178" s="40" t="s">
        <v>97</v>
      </c>
      <c r="B178" s="27">
        <v>2023</v>
      </c>
      <c r="C178" s="27" t="s">
        <v>151</v>
      </c>
      <c r="D178" s="27" t="s">
        <v>158</v>
      </c>
      <c r="E178" s="29" t="s">
        <v>100</v>
      </c>
      <c r="F178" s="27" t="s">
        <v>92</v>
      </c>
      <c r="G178" s="414" t="s">
        <v>146</v>
      </c>
      <c r="H178" s="164">
        <f t="shared" si="104"/>
        <v>0</v>
      </c>
      <c r="I178" s="421"/>
      <c r="J178" s="421"/>
      <c r="K178" s="421"/>
      <c r="L178" s="190"/>
      <c r="M178" s="191"/>
      <c r="N178" s="191"/>
      <c r="O178" s="191"/>
      <c r="P178" s="192"/>
      <c r="Q178" s="190"/>
    </row>
    <row r="179" spans="1:17" x14ac:dyDescent="0.25">
      <c r="A179" s="40" t="s">
        <v>97</v>
      </c>
      <c r="B179" s="27">
        <v>2023</v>
      </c>
      <c r="C179" s="27" t="s">
        <v>151</v>
      </c>
      <c r="D179" s="27" t="s">
        <v>159</v>
      </c>
      <c r="E179" s="29" t="s">
        <v>100</v>
      </c>
      <c r="F179" s="27" t="s">
        <v>92</v>
      </c>
      <c r="G179" s="414" t="s">
        <v>146</v>
      </c>
      <c r="H179" s="164">
        <f t="shared" si="104"/>
        <v>0</v>
      </c>
      <c r="I179" s="421"/>
      <c r="J179" s="421"/>
      <c r="K179" s="421"/>
      <c r="L179" s="190"/>
      <c r="M179" s="191"/>
      <c r="N179" s="191"/>
      <c r="O179" s="191"/>
      <c r="P179" s="192"/>
      <c r="Q179" s="190"/>
    </row>
    <row r="180" spans="1:17" x14ac:dyDescent="0.25">
      <c r="A180" s="40" t="s">
        <v>97</v>
      </c>
      <c r="B180" s="27">
        <v>2023</v>
      </c>
      <c r="C180" s="27" t="s">
        <v>151</v>
      </c>
      <c r="D180" s="27" t="s">
        <v>160</v>
      </c>
      <c r="E180" s="29" t="s">
        <v>100</v>
      </c>
      <c r="F180" s="27" t="s">
        <v>92</v>
      </c>
      <c r="G180" s="414" t="s">
        <v>146</v>
      </c>
      <c r="H180" s="164">
        <f t="shared" si="104"/>
        <v>0</v>
      </c>
      <c r="I180" s="421"/>
      <c r="J180" s="421"/>
      <c r="K180" s="421"/>
      <c r="L180" s="190"/>
      <c r="M180" s="191"/>
      <c r="N180" s="191"/>
      <c r="O180" s="191"/>
      <c r="P180" s="192"/>
      <c r="Q180" s="190"/>
    </row>
    <row r="181" spans="1:17" x14ac:dyDescent="0.25">
      <c r="A181" s="40" t="s">
        <v>97</v>
      </c>
      <c r="B181" s="27">
        <v>2023</v>
      </c>
      <c r="C181" s="27" t="s">
        <v>151</v>
      </c>
      <c r="D181" s="27" t="s">
        <v>161</v>
      </c>
      <c r="E181" s="29" t="s">
        <v>100</v>
      </c>
      <c r="F181" s="27" t="s">
        <v>92</v>
      </c>
      <c r="G181" s="414" t="s">
        <v>146</v>
      </c>
      <c r="H181" s="164">
        <f t="shared" si="104"/>
        <v>0</v>
      </c>
      <c r="I181" s="421"/>
      <c r="J181" s="421"/>
      <c r="K181" s="421"/>
      <c r="L181" s="190"/>
      <c r="M181" s="191"/>
      <c r="N181" s="191"/>
      <c r="O181" s="191"/>
      <c r="P181" s="192"/>
      <c r="Q181" s="190"/>
    </row>
    <row r="182" spans="1:17" x14ac:dyDescent="0.25">
      <c r="A182" s="40" t="s">
        <v>97</v>
      </c>
      <c r="B182" s="27">
        <v>2023</v>
      </c>
      <c r="C182" s="27" t="s">
        <v>151</v>
      </c>
      <c r="D182" s="27" t="s">
        <v>162</v>
      </c>
      <c r="E182" s="29" t="s">
        <v>100</v>
      </c>
      <c r="F182" s="27" t="s">
        <v>92</v>
      </c>
      <c r="G182" s="414" t="s">
        <v>146</v>
      </c>
      <c r="H182" s="164">
        <f t="shared" si="104"/>
        <v>0</v>
      </c>
      <c r="I182" s="421"/>
      <c r="J182" s="421"/>
      <c r="K182" s="421"/>
      <c r="L182" s="190"/>
      <c r="M182" s="191"/>
      <c r="N182" s="191"/>
      <c r="O182" s="191"/>
      <c r="P182" s="192"/>
      <c r="Q182" s="190"/>
    </row>
    <row r="183" spans="1:17" x14ac:dyDescent="0.25">
      <c r="A183" s="40" t="s">
        <v>97</v>
      </c>
      <c r="B183" s="27">
        <v>2023</v>
      </c>
      <c r="C183" s="27" t="s">
        <v>151</v>
      </c>
      <c r="D183" s="27" t="s">
        <v>163</v>
      </c>
      <c r="E183" s="29" t="s">
        <v>100</v>
      </c>
      <c r="F183" s="27" t="s">
        <v>92</v>
      </c>
      <c r="G183" s="414" t="s">
        <v>146</v>
      </c>
      <c r="H183" s="164">
        <f t="shared" si="104"/>
        <v>0</v>
      </c>
      <c r="I183" s="421"/>
      <c r="J183" s="421"/>
      <c r="K183" s="421"/>
      <c r="L183" s="190"/>
      <c r="M183" s="191"/>
      <c r="N183" s="191"/>
      <c r="O183" s="191"/>
      <c r="P183" s="192"/>
      <c r="Q183" s="190"/>
    </row>
    <row r="184" spans="1:17" x14ac:dyDescent="0.25">
      <c r="A184" s="40" t="s">
        <v>97</v>
      </c>
      <c r="B184" s="27">
        <v>2023</v>
      </c>
      <c r="C184" s="27" t="s">
        <v>151</v>
      </c>
      <c r="D184" s="27" t="s">
        <v>164</v>
      </c>
      <c r="E184" s="29" t="s">
        <v>100</v>
      </c>
      <c r="F184" s="27" t="s">
        <v>92</v>
      </c>
      <c r="G184" s="414" t="s">
        <v>146</v>
      </c>
      <c r="H184" s="164">
        <f t="shared" si="104"/>
        <v>0</v>
      </c>
      <c r="I184" s="421"/>
      <c r="J184" s="421"/>
      <c r="K184" s="421"/>
      <c r="L184" s="190"/>
      <c r="M184" s="191"/>
      <c r="N184" s="191"/>
      <c r="O184" s="191"/>
      <c r="P184" s="192"/>
      <c r="Q184" s="190"/>
    </row>
    <row r="185" spans="1:17" x14ac:dyDescent="0.25">
      <c r="A185" s="40" t="s">
        <v>97</v>
      </c>
      <c r="B185" s="27">
        <v>2023</v>
      </c>
      <c r="C185" s="27" t="s">
        <v>151</v>
      </c>
      <c r="D185" s="27" t="s">
        <v>165</v>
      </c>
      <c r="E185" s="29" t="s">
        <v>100</v>
      </c>
      <c r="F185" s="27" t="s">
        <v>92</v>
      </c>
      <c r="G185" s="414" t="s">
        <v>146</v>
      </c>
      <c r="H185" s="164">
        <f t="shared" si="104"/>
        <v>0</v>
      </c>
      <c r="I185" s="421"/>
      <c r="J185" s="421"/>
      <c r="K185" s="421"/>
      <c r="L185" s="190"/>
      <c r="M185" s="191"/>
      <c r="N185" s="191"/>
      <c r="O185" s="191"/>
      <c r="P185" s="192"/>
      <c r="Q185" s="190"/>
    </row>
    <row r="186" spans="1:17" x14ac:dyDescent="0.25">
      <c r="A186" s="40" t="s">
        <v>97</v>
      </c>
      <c r="B186" s="27">
        <v>2023</v>
      </c>
      <c r="C186" s="27" t="s">
        <v>166</v>
      </c>
      <c r="D186" s="27" t="s">
        <v>152</v>
      </c>
      <c r="E186" s="29" t="s">
        <v>100</v>
      </c>
      <c r="F186" s="27" t="s">
        <v>92</v>
      </c>
      <c r="G186" s="414" t="s">
        <v>146</v>
      </c>
      <c r="H186" s="164">
        <f t="shared" si="104"/>
        <v>0</v>
      </c>
      <c r="I186" s="421"/>
      <c r="J186" s="421"/>
      <c r="K186" s="421"/>
      <c r="L186" s="190"/>
      <c r="M186" s="191"/>
      <c r="N186" s="191"/>
      <c r="O186" s="191"/>
      <c r="P186" s="192"/>
      <c r="Q186" s="190"/>
    </row>
    <row r="187" spans="1:17" x14ac:dyDescent="0.25">
      <c r="A187" s="40" t="s">
        <v>97</v>
      </c>
      <c r="B187" s="27">
        <v>2023</v>
      </c>
      <c r="C187" s="27" t="s">
        <v>166</v>
      </c>
      <c r="D187" s="27" t="s">
        <v>153</v>
      </c>
      <c r="E187" s="29" t="s">
        <v>100</v>
      </c>
      <c r="F187" s="27" t="s">
        <v>92</v>
      </c>
      <c r="G187" s="414" t="s">
        <v>146</v>
      </c>
      <c r="H187" s="164">
        <f t="shared" si="104"/>
        <v>0</v>
      </c>
      <c r="I187" s="421"/>
      <c r="J187" s="421"/>
      <c r="K187" s="421"/>
      <c r="L187" s="190"/>
      <c r="M187" s="191"/>
      <c r="N187" s="191"/>
      <c r="O187" s="191"/>
      <c r="P187" s="192"/>
      <c r="Q187" s="190"/>
    </row>
    <row r="188" spans="1:17" x14ac:dyDescent="0.25">
      <c r="A188" s="40" t="s">
        <v>97</v>
      </c>
      <c r="B188" s="27">
        <v>2023</v>
      </c>
      <c r="C188" s="27" t="s">
        <v>166</v>
      </c>
      <c r="D188" s="27" t="s">
        <v>154</v>
      </c>
      <c r="E188" s="29" t="s">
        <v>100</v>
      </c>
      <c r="F188" s="27" t="s">
        <v>92</v>
      </c>
      <c r="G188" s="414" t="s">
        <v>146</v>
      </c>
      <c r="H188" s="164">
        <f t="shared" si="104"/>
        <v>0</v>
      </c>
      <c r="I188" s="421"/>
      <c r="J188" s="421"/>
      <c r="K188" s="421"/>
      <c r="L188" s="190"/>
      <c r="M188" s="191"/>
      <c r="N188" s="191"/>
      <c r="O188" s="191"/>
      <c r="P188" s="192"/>
      <c r="Q188" s="190"/>
    </row>
    <row r="189" spans="1:17" x14ac:dyDescent="0.25">
      <c r="A189" s="40" t="s">
        <v>97</v>
      </c>
      <c r="B189" s="27">
        <v>2023</v>
      </c>
      <c r="C189" s="27" t="s">
        <v>166</v>
      </c>
      <c r="D189" s="27" t="s">
        <v>155</v>
      </c>
      <c r="E189" s="29" t="s">
        <v>100</v>
      </c>
      <c r="F189" s="27" t="s">
        <v>92</v>
      </c>
      <c r="G189" s="414" t="s">
        <v>146</v>
      </c>
      <c r="H189" s="164">
        <f t="shared" si="104"/>
        <v>0</v>
      </c>
      <c r="I189" s="421"/>
      <c r="J189" s="421"/>
      <c r="K189" s="421"/>
      <c r="L189" s="190"/>
      <c r="M189" s="191"/>
      <c r="N189" s="191"/>
      <c r="O189" s="191"/>
      <c r="P189" s="192"/>
      <c r="Q189" s="190"/>
    </row>
    <row r="190" spans="1:17" x14ac:dyDescent="0.25">
      <c r="A190" s="40" t="s">
        <v>97</v>
      </c>
      <c r="B190" s="27">
        <v>2023</v>
      </c>
      <c r="C190" s="27" t="s">
        <v>166</v>
      </c>
      <c r="D190" s="27" t="s">
        <v>156</v>
      </c>
      <c r="E190" s="29" t="s">
        <v>100</v>
      </c>
      <c r="F190" s="27" t="s">
        <v>92</v>
      </c>
      <c r="G190" s="414" t="s">
        <v>146</v>
      </c>
      <c r="H190" s="164">
        <f t="shared" si="104"/>
        <v>0</v>
      </c>
      <c r="I190" s="421"/>
      <c r="J190" s="421"/>
      <c r="K190" s="421"/>
      <c r="L190" s="190"/>
      <c r="M190" s="191"/>
      <c r="N190" s="191"/>
      <c r="O190" s="191"/>
      <c r="P190" s="192"/>
      <c r="Q190" s="190"/>
    </row>
    <row r="191" spans="1:17" x14ac:dyDescent="0.25">
      <c r="A191" s="40" t="s">
        <v>97</v>
      </c>
      <c r="B191" s="27">
        <v>2023</v>
      </c>
      <c r="C191" s="27" t="s">
        <v>166</v>
      </c>
      <c r="D191" s="27" t="s">
        <v>157</v>
      </c>
      <c r="E191" s="29" t="s">
        <v>100</v>
      </c>
      <c r="F191" s="27" t="s">
        <v>92</v>
      </c>
      <c r="G191" s="414" t="s">
        <v>146</v>
      </c>
      <c r="H191" s="164">
        <f t="shared" si="104"/>
        <v>0</v>
      </c>
      <c r="I191" s="421"/>
      <c r="J191" s="421"/>
      <c r="K191" s="421"/>
      <c r="L191" s="190"/>
      <c r="M191" s="191"/>
      <c r="N191" s="191"/>
      <c r="O191" s="191"/>
      <c r="P191" s="192"/>
      <c r="Q191" s="190"/>
    </row>
    <row r="192" spans="1:17" x14ac:dyDescent="0.25">
      <c r="A192" s="40" t="s">
        <v>97</v>
      </c>
      <c r="B192" s="27">
        <v>2023</v>
      </c>
      <c r="C192" s="27" t="s">
        <v>166</v>
      </c>
      <c r="D192" s="27" t="s">
        <v>158</v>
      </c>
      <c r="E192" s="29" t="s">
        <v>100</v>
      </c>
      <c r="F192" s="27" t="s">
        <v>92</v>
      </c>
      <c r="G192" s="414" t="s">
        <v>146</v>
      </c>
      <c r="H192" s="164">
        <f t="shared" si="104"/>
        <v>0</v>
      </c>
      <c r="I192" s="421"/>
      <c r="J192" s="421"/>
      <c r="K192" s="421"/>
      <c r="L192" s="190"/>
      <c r="M192" s="191"/>
      <c r="N192" s="191"/>
      <c r="O192" s="191"/>
      <c r="P192" s="192"/>
      <c r="Q192" s="190"/>
    </row>
    <row r="193" spans="1:17" x14ac:dyDescent="0.25">
      <c r="A193" s="40" t="s">
        <v>97</v>
      </c>
      <c r="B193" s="27">
        <v>2023</v>
      </c>
      <c r="C193" s="27" t="s">
        <v>166</v>
      </c>
      <c r="D193" s="27" t="s">
        <v>159</v>
      </c>
      <c r="E193" s="29" t="s">
        <v>100</v>
      </c>
      <c r="F193" s="27" t="s">
        <v>92</v>
      </c>
      <c r="G193" s="414" t="s">
        <v>146</v>
      </c>
      <c r="H193" s="164">
        <f t="shared" si="104"/>
        <v>0</v>
      </c>
      <c r="I193" s="421"/>
      <c r="J193" s="421"/>
      <c r="K193" s="421"/>
      <c r="L193" s="190"/>
      <c r="M193" s="191"/>
      <c r="N193" s="191"/>
      <c r="O193" s="191"/>
      <c r="P193" s="192"/>
      <c r="Q193" s="190"/>
    </row>
    <row r="194" spans="1:17" x14ac:dyDescent="0.25">
      <c r="A194" s="40" t="s">
        <v>97</v>
      </c>
      <c r="B194" s="27">
        <v>2023</v>
      </c>
      <c r="C194" s="27" t="s">
        <v>166</v>
      </c>
      <c r="D194" s="27" t="s">
        <v>160</v>
      </c>
      <c r="E194" s="29" t="s">
        <v>100</v>
      </c>
      <c r="F194" s="27" t="s">
        <v>92</v>
      </c>
      <c r="G194" s="414" t="s">
        <v>146</v>
      </c>
      <c r="H194" s="164">
        <f t="shared" si="104"/>
        <v>0</v>
      </c>
      <c r="I194" s="421"/>
      <c r="J194" s="421"/>
      <c r="K194" s="421"/>
      <c r="L194" s="190"/>
      <c r="M194" s="191"/>
      <c r="N194" s="191"/>
      <c r="O194" s="191"/>
      <c r="P194" s="192"/>
      <c r="Q194" s="190"/>
    </row>
    <row r="195" spans="1:17" x14ac:dyDescent="0.25">
      <c r="A195" s="40" t="s">
        <v>97</v>
      </c>
      <c r="B195" s="27">
        <v>2023</v>
      </c>
      <c r="C195" s="27" t="s">
        <v>166</v>
      </c>
      <c r="D195" s="27" t="s">
        <v>161</v>
      </c>
      <c r="E195" s="29" t="s">
        <v>100</v>
      </c>
      <c r="F195" s="27" t="s">
        <v>92</v>
      </c>
      <c r="G195" s="414" t="s">
        <v>146</v>
      </c>
      <c r="H195" s="164">
        <f t="shared" si="104"/>
        <v>0</v>
      </c>
      <c r="I195" s="421"/>
      <c r="J195" s="421"/>
      <c r="K195" s="421"/>
      <c r="L195" s="190"/>
      <c r="M195" s="191"/>
      <c r="N195" s="191"/>
      <c r="O195" s="191"/>
      <c r="P195" s="192"/>
      <c r="Q195" s="190"/>
    </row>
    <row r="196" spans="1:17" x14ac:dyDescent="0.25">
      <c r="A196" s="40" t="s">
        <v>97</v>
      </c>
      <c r="B196" s="27">
        <v>2023</v>
      </c>
      <c r="C196" s="27" t="s">
        <v>166</v>
      </c>
      <c r="D196" s="27" t="s">
        <v>162</v>
      </c>
      <c r="E196" s="29" t="s">
        <v>100</v>
      </c>
      <c r="F196" s="27" t="s">
        <v>92</v>
      </c>
      <c r="G196" s="414" t="s">
        <v>146</v>
      </c>
      <c r="H196" s="164">
        <f t="shared" si="104"/>
        <v>0</v>
      </c>
      <c r="I196" s="421"/>
      <c r="J196" s="421"/>
      <c r="K196" s="421"/>
      <c r="L196" s="190"/>
      <c r="M196" s="191"/>
      <c r="N196" s="191"/>
      <c r="O196" s="191"/>
      <c r="P196" s="192"/>
      <c r="Q196" s="190"/>
    </row>
    <row r="197" spans="1:17" x14ac:dyDescent="0.25">
      <c r="A197" s="40" t="s">
        <v>97</v>
      </c>
      <c r="B197" s="27">
        <v>2023</v>
      </c>
      <c r="C197" s="27" t="s">
        <v>166</v>
      </c>
      <c r="D197" s="27" t="s">
        <v>163</v>
      </c>
      <c r="E197" s="29" t="s">
        <v>100</v>
      </c>
      <c r="F197" s="27" t="s">
        <v>92</v>
      </c>
      <c r="G197" s="414" t="s">
        <v>146</v>
      </c>
      <c r="H197" s="164">
        <f t="shared" si="104"/>
        <v>0</v>
      </c>
      <c r="I197" s="421"/>
      <c r="J197" s="421"/>
      <c r="K197" s="421"/>
      <c r="L197" s="190"/>
      <c r="M197" s="191"/>
      <c r="N197" s="191"/>
      <c r="O197" s="191"/>
      <c r="P197" s="192"/>
      <c r="Q197" s="190"/>
    </row>
    <row r="198" spans="1:17" x14ac:dyDescent="0.25">
      <c r="A198" s="40" t="s">
        <v>97</v>
      </c>
      <c r="B198" s="27">
        <v>2023</v>
      </c>
      <c r="C198" s="27" t="s">
        <v>166</v>
      </c>
      <c r="D198" s="27" t="s">
        <v>164</v>
      </c>
      <c r="E198" s="29" t="s">
        <v>100</v>
      </c>
      <c r="F198" s="27" t="s">
        <v>92</v>
      </c>
      <c r="G198" s="414" t="s">
        <v>146</v>
      </c>
      <c r="H198" s="164">
        <f t="shared" si="104"/>
        <v>0</v>
      </c>
      <c r="I198" s="421"/>
      <c r="J198" s="421"/>
      <c r="K198" s="421"/>
      <c r="L198" s="190"/>
      <c r="M198" s="191"/>
      <c r="N198" s="191"/>
      <c r="O198" s="191"/>
      <c r="P198" s="192"/>
      <c r="Q198" s="190"/>
    </row>
    <row r="199" spans="1:17" x14ac:dyDescent="0.25">
      <c r="A199" s="40" t="s">
        <v>97</v>
      </c>
      <c r="B199" s="27">
        <v>2023</v>
      </c>
      <c r="C199" s="27" t="s">
        <v>166</v>
      </c>
      <c r="D199" s="27" t="s">
        <v>165</v>
      </c>
      <c r="E199" s="29" t="s">
        <v>100</v>
      </c>
      <c r="F199" s="27" t="s">
        <v>92</v>
      </c>
      <c r="G199" s="414" t="s">
        <v>146</v>
      </c>
      <c r="H199" s="164">
        <f t="shared" si="104"/>
        <v>0</v>
      </c>
      <c r="I199" s="421"/>
      <c r="J199" s="421"/>
      <c r="K199" s="421"/>
      <c r="L199" s="190"/>
      <c r="M199" s="191"/>
      <c r="N199" s="191"/>
      <c r="O199" s="191"/>
      <c r="P199" s="192"/>
      <c r="Q199" s="190"/>
    </row>
    <row r="200" spans="1:17" x14ac:dyDescent="0.25">
      <c r="A200" s="65" t="s">
        <v>97</v>
      </c>
      <c r="B200" s="66">
        <v>2021</v>
      </c>
      <c r="C200" s="66" t="s">
        <v>151</v>
      </c>
      <c r="D200" s="66" t="s">
        <v>152</v>
      </c>
      <c r="E200" s="98" t="s">
        <v>101</v>
      </c>
      <c r="F200" s="66" t="s">
        <v>92</v>
      </c>
      <c r="G200" s="416" t="s">
        <v>146</v>
      </c>
      <c r="H200" s="161">
        <f t="shared" ref="H200:H263" si="105">SUM(I200:Q200)</f>
        <v>0</v>
      </c>
      <c r="I200" s="420"/>
      <c r="J200" s="420"/>
      <c r="K200" s="420"/>
      <c r="L200" s="187"/>
      <c r="M200" s="188"/>
      <c r="N200" s="188"/>
      <c r="O200" s="188"/>
      <c r="P200" s="189"/>
      <c r="Q200" s="187"/>
    </row>
    <row r="201" spans="1:17" x14ac:dyDescent="0.25">
      <c r="A201" s="40" t="s">
        <v>97</v>
      </c>
      <c r="B201" s="27">
        <v>2021</v>
      </c>
      <c r="C201" s="27" t="s">
        <v>151</v>
      </c>
      <c r="D201" s="27" t="s">
        <v>153</v>
      </c>
      <c r="E201" s="29" t="s">
        <v>101</v>
      </c>
      <c r="F201" s="27" t="s">
        <v>92</v>
      </c>
      <c r="G201" s="414" t="s">
        <v>146</v>
      </c>
      <c r="H201" s="164">
        <f t="shared" si="105"/>
        <v>0</v>
      </c>
      <c r="I201" s="421"/>
      <c r="J201" s="421"/>
      <c r="K201" s="421"/>
      <c r="L201" s="190"/>
      <c r="M201" s="191"/>
      <c r="N201" s="191"/>
      <c r="O201" s="191"/>
      <c r="P201" s="192"/>
      <c r="Q201" s="190"/>
    </row>
    <row r="202" spans="1:17" x14ac:dyDescent="0.25">
      <c r="A202" s="40" t="s">
        <v>97</v>
      </c>
      <c r="B202" s="27">
        <v>2021</v>
      </c>
      <c r="C202" s="27" t="s">
        <v>151</v>
      </c>
      <c r="D202" s="27" t="s">
        <v>154</v>
      </c>
      <c r="E202" s="29" t="s">
        <v>101</v>
      </c>
      <c r="F202" s="27" t="s">
        <v>92</v>
      </c>
      <c r="G202" s="414" t="s">
        <v>146</v>
      </c>
      <c r="H202" s="164">
        <f t="shared" si="105"/>
        <v>0</v>
      </c>
      <c r="I202" s="421"/>
      <c r="J202" s="421"/>
      <c r="K202" s="421"/>
      <c r="L202" s="190"/>
      <c r="M202" s="191"/>
      <c r="N202" s="191"/>
      <c r="O202" s="191"/>
      <c r="P202" s="192"/>
      <c r="Q202" s="190"/>
    </row>
    <row r="203" spans="1:17" x14ac:dyDescent="0.25">
      <c r="A203" s="40" t="s">
        <v>97</v>
      </c>
      <c r="B203" s="27">
        <v>2021</v>
      </c>
      <c r="C203" s="27" t="s">
        <v>151</v>
      </c>
      <c r="D203" s="27" t="s">
        <v>155</v>
      </c>
      <c r="E203" s="29" t="s">
        <v>101</v>
      </c>
      <c r="F203" s="27" t="s">
        <v>92</v>
      </c>
      <c r="G203" s="414" t="s">
        <v>146</v>
      </c>
      <c r="H203" s="164">
        <f t="shared" si="105"/>
        <v>0</v>
      </c>
      <c r="I203" s="421"/>
      <c r="J203" s="421"/>
      <c r="K203" s="421"/>
      <c r="L203" s="190"/>
      <c r="M203" s="191"/>
      <c r="N203" s="191"/>
      <c r="O203" s="191"/>
      <c r="P203" s="192"/>
      <c r="Q203" s="190"/>
    </row>
    <row r="204" spans="1:17" x14ac:dyDescent="0.25">
      <c r="A204" s="40" t="s">
        <v>97</v>
      </c>
      <c r="B204" s="27">
        <v>2021</v>
      </c>
      <c r="C204" s="27" t="s">
        <v>151</v>
      </c>
      <c r="D204" s="27" t="s">
        <v>156</v>
      </c>
      <c r="E204" s="29" t="s">
        <v>101</v>
      </c>
      <c r="F204" s="27" t="s">
        <v>92</v>
      </c>
      <c r="G204" s="414" t="s">
        <v>146</v>
      </c>
      <c r="H204" s="164">
        <f t="shared" si="105"/>
        <v>0</v>
      </c>
      <c r="I204" s="421"/>
      <c r="J204" s="421"/>
      <c r="K204" s="421"/>
      <c r="L204" s="190"/>
      <c r="M204" s="191"/>
      <c r="N204" s="191"/>
      <c r="O204" s="191"/>
      <c r="P204" s="192"/>
      <c r="Q204" s="190"/>
    </row>
    <row r="205" spans="1:17" x14ac:dyDescent="0.25">
      <c r="A205" s="40" t="s">
        <v>97</v>
      </c>
      <c r="B205" s="27">
        <v>2021</v>
      </c>
      <c r="C205" s="27" t="s">
        <v>151</v>
      </c>
      <c r="D205" s="27" t="s">
        <v>157</v>
      </c>
      <c r="E205" s="29" t="s">
        <v>101</v>
      </c>
      <c r="F205" s="27" t="s">
        <v>92</v>
      </c>
      <c r="G205" s="414" t="s">
        <v>146</v>
      </c>
      <c r="H205" s="164">
        <f t="shared" si="105"/>
        <v>0</v>
      </c>
      <c r="I205" s="421"/>
      <c r="J205" s="421"/>
      <c r="K205" s="421"/>
      <c r="L205" s="190"/>
      <c r="M205" s="191"/>
      <c r="N205" s="191"/>
      <c r="O205" s="191"/>
      <c r="P205" s="192"/>
      <c r="Q205" s="190"/>
    </row>
    <row r="206" spans="1:17" x14ac:dyDescent="0.25">
      <c r="A206" s="40" t="s">
        <v>97</v>
      </c>
      <c r="B206" s="27">
        <v>2021</v>
      </c>
      <c r="C206" s="27" t="s">
        <v>151</v>
      </c>
      <c r="D206" s="27" t="s">
        <v>158</v>
      </c>
      <c r="E206" s="29" t="s">
        <v>101</v>
      </c>
      <c r="F206" s="27" t="s">
        <v>92</v>
      </c>
      <c r="G206" s="414" t="s">
        <v>146</v>
      </c>
      <c r="H206" s="164">
        <f t="shared" si="105"/>
        <v>0</v>
      </c>
      <c r="I206" s="421"/>
      <c r="J206" s="421"/>
      <c r="K206" s="421"/>
      <c r="L206" s="190"/>
      <c r="M206" s="191"/>
      <c r="N206" s="191"/>
      <c r="O206" s="191"/>
      <c r="P206" s="192"/>
      <c r="Q206" s="190"/>
    </row>
    <row r="207" spans="1:17" x14ac:dyDescent="0.25">
      <c r="A207" s="40" t="s">
        <v>97</v>
      </c>
      <c r="B207" s="27">
        <v>2021</v>
      </c>
      <c r="C207" s="27" t="s">
        <v>151</v>
      </c>
      <c r="D207" s="27" t="s">
        <v>159</v>
      </c>
      <c r="E207" s="29" t="s">
        <v>101</v>
      </c>
      <c r="F207" s="27" t="s">
        <v>92</v>
      </c>
      <c r="G207" s="414" t="s">
        <v>146</v>
      </c>
      <c r="H207" s="164">
        <f t="shared" si="105"/>
        <v>0</v>
      </c>
      <c r="I207" s="421"/>
      <c r="J207" s="421"/>
      <c r="K207" s="421"/>
      <c r="L207" s="190"/>
      <c r="M207" s="191"/>
      <c r="N207" s="191"/>
      <c r="O207" s="191"/>
      <c r="P207" s="192"/>
      <c r="Q207" s="190"/>
    </row>
    <row r="208" spans="1:17" x14ac:dyDescent="0.25">
      <c r="A208" s="40" t="s">
        <v>97</v>
      </c>
      <c r="B208" s="27">
        <v>2021</v>
      </c>
      <c r="C208" s="27" t="s">
        <v>151</v>
      </c>
      <c r="D208" s="27" t="s">
        <v>160</v>
      </c>
      <c r="E208" s="29" t="s">
        <v>101</v>
      </c>
      <c r="F208" s="27" t="s">
        <v>92</v>
      </c>
      <c r="G208" s="414" t="s">
        <v>146</v>
      </c>
      <c r="H208" s="164">
        <f t="shared" si="105"/>
        <v>0</v>
      </c>
      <c r="I208" s="421"/>
      <c r="J208" s="421"/>
      <c r="K208" s="421"/>
      <c r="L208" s="190"/>
      <c r="M208" s="191"/>
      <c r="N208" s="191"/>
      <c r="O208" s="191"/>
      <c r="P208" s="192"/>
      <c r="Q208" s="190"/>
    </row>
    <row r="209" spans="1:17" x14ac:dyDescent="0.25">
      <c r="A209" s="40" t="s">
        <v>97</v>
      </c>
      <c r="B209" s="27">
        <v>2021</v>
      </c>
      <c r="C209" s="27" t="s">
        <v>151</v>
      </c>
      <c r="D209" s="27" t="s">
        <v>161</v>
      </c>
      <c r="E209" s="29" t="s">
        <v>101</v>
      </c>
      <c r="F209" s="27" t="s">
        <v>92</v>
      </c>
      <c r="G209" s="414" t="s">
        <v>146</v>
      </c>
      <c r="H209" s="164">
        <f t="shared" si="105"/>
        <v>0</v>
      </c>
      <c r="I209" s="421"/>
      <c r="J209" s="421"/>
      <c r="K209" s="421"/>
      <c r="L209" s="190"/>
      <c r="M209" s="191"/>
      <c r="N209" s="191"/>
      <c r="O209" s="191"/>
      <c r="P209" s="192"/>
      <c r="Q209" s="190"/>
    </row>
    <row r="210" spans="1:17" x14ac:dyDescent="0.25">
      <c r="A210" s="40" t="s">
        <v>97</v>
      </c>
      <c r="B210" s="27">
        <v>2021</v>
      </c>
      <c r="C210" s="27" t="s">
        <v>151</v>
      </c>
      <c r="D210" s="27" t="s">
        <v>162</v>
      </c>
      <c r="E210" s="29" t="s">
        <v>101</v>
      </c>
      <c r="F210" s="27" t="s">
        <v>92</v>
      </c>
      <c r="G210" s="414" t="s">
        <v>146</v>
      </c>
      <c r="H210" s="164">
        <f t="shared" si="105"/>
        <v>0</v>
      </c>
      <c r="I210" s="421"/>
      <c r="J210" s="421"/>
      <c r="K210" s="421"/>
      <c r="L210" s="190"/>
      <c r="M210" s="191"/>
      <c r="N210" s="191"/>
      <c r="O210" s="191"/>
      <c r="P210" s="192"/>
      <c r="Q210" s="190"/>
    </row>
    <row r="211" spans="1:17" x14ac:dyDescent="0.25">
      <c r="A211" s="40" t="s">
        <v>97</v>
      </c>
      <c r="B211" s="27">
        <v>2021</v>
      </c>
      <c r="C211" s="27" t="s">
        <v>151</v>
      </c>
      <c r="D211" s="27" t="s">
        <v>163</v>
      </c>
      <c r="E211" s="29" t="s">
        <v>101</v>
      </c>
      <c r="F211" s="27" t="s">
        <v>92</v>
      </c>
      <c r="G211" s="414" t="s">
        <v>146</v>
      </c>
      <c r="H211" s="164">
        <f t="shared" si="105"/>
        <v>0</v>
      </c>
      <c r="I211" s="421"/>
      <c r="J211" s="421"/>
      <c r="K211" s="421"/>
      <c r="L211" s="190"/>
      <c r="M211" s="191"/>
      <c r="N211" s="191"/>
      <c r="O211" s="191"/>
      <c r="P211" s="192"/>
      <c r="Q211" s="190"/>
    </row>
    <row r="212" spans="1:17" x14ac:dyDescent="0.25">
      <c r="A212" s="40" t="s">
        <v>97</v>
      </c>
      <c r="B212" s="27">
        <v>2021</v>
      </c>
      <c r="C212" s="27" t="s">
        <v>151</v>
      </c>
      <c r="D212" s="27" t="s">
        <v>164</v>
      </c>
      <c r="E212" s="29" t="s">
        <v>101</v>
      </c>
      <c r="F212" s="27" t="s">
        <v>92</v>
      </c>
      <c r="G212" s="414" t="s">
        <v>146</v>
      </c>
      <c r="H212" s="164">
        <f t="shared" si="105"/>
        <v>0</v>
      </c>
      <c r="I212" s="421"/>
      <c r="J212" s="421"/>
      <c r="K212" s="421"/>
      <c r="L212" s="190"/>
      <c r="M212" s="191"/>
      <c r="N212" s="191"/>
      <c r="O212" s="191"/>
      <c r="P212" s="192"/>
      <c r="Q212" s="190"/>
    </row>
    <row r="213" spans="1:17" x14ac:dyDescent="0.25">
      <c r="A213" s="40" t="s">
        <v>97</v>
      </c>
      <c r="B213" s="27">
        <v>2021</v>
      </c>
      <c r="C213" s="27" t="s">
        <v>151</v>
      </c>
      <c r="D213" s="27" t="s">
        <v>165</v>
      </c>
      <c r="E213" s="29" t="s">
        <v>101</v>
      </c>
      <c r="F213" s="27" t="s">
        <v>92</v>
      </c>
      <c r="G213" s="414" t="s">
        <v>146</v>
      </c>
      <c r="H213" s="164">
        <f t="shared" si="105"/>
        <v>0</v>
      </c>
      <c r="I213" s="421"/>
      <c r="J213" s="421"/>
      <c r="K213" s="421"/>
      <c r="L213" s="190"/>
      <c r="M213" s="191"/>
      <c r="N213" s="191"/>
      <c r="O213" s="191"/>
      <c r="P213" s="192"/>
      <c r="Q213" s="190"/>
    </row>
    <row r="214" spans="1:17" x14ac:dyDescent="0.25">
      <c r="A214" s="40" t="s">
        <v>97</v>
      </c>
      <c r="B214" s="27">
        <v>2021</v>
      </c>
      <c r="C214" s="27" t="s">
        <v>166</v>
      </c>
      <c r="D214" s="27" t="s">
        <v>152</v>
      </c>
      <c r="E214" s="29" t="s">
        <v>101</v>
      </c>
      <c r="F214" s="27" t="s">
        <v>92</v>
      </c>
      <c r="G214" s="414" t="s">
        <v>146</v>
      </c>
      <c r="H214" s="164">
        <f t="shared" si="105"/>
        <v>0</v>
      </c>
      <c r="I214" s="421"/>
      <c r="J214" s="421"/>
      <c r="K214" s="421"/>
      <c r="L214" s="190"/>
      <c r="M214" s="191"/>
      <c r="N214" s="191"/>
      <c r="O214" s="191"/>
      <c r="P214" s="192"/>
      <c r="Q214" s="190"/>
    </row>
    <row r="215" spans="1:17" x14ac:dyDescent="0.25">
      <c r="A215" s="40" t="s">
        <v>97</v>
      </c>
      <c r="B215" s="27">
        <v>2021</v>
      </c>
      <c r="C215" s="27" t="s">
        <v>166</v>
      </c>
      <c r="D215" s="27" t="s">
        <v>153</v>
      </c>
      <c r="E215" s="29" t="s">
        <v>101</v>
      </c>
      <c r="F215" s="27" t="s">
        <v>92</v>
      </c>
      <c r="G215" s="414" t="s">
        <v>146</v>
      </c>
      <c r="H215" s="164">
        <f t="shared" si="105"/>
        <v>0</v>
      </c>
      <c r="I215" s="421"/>
      <c r="J215" s="421"/>
      <c r="K215" s="421"/>
      <c r="L215" s="190"/>
      <c r="M215" s="191"/>
      <c r="N215" s="191"/>
      <c r="O215" s="191"/>
      <c r="P215" s="192"/>
      <c r="Q215" s="190"/>
    </row>
    <row r="216" spans="1:17" x14ac:dyDescent="0.25">
      <c r="A216" s="40" t="s">
        <v>97</v>
      </c>
      <c r="B216" s="27">
        <v>2021</v>
      </c>
      <c r="C216" s="27" t="s">
        <v>166</v>
      </c>
      <c r="D216" s="27" t="s">
        <v>154</v>
      </c>
      <c r="E216" s="29" t="s">
        <v>101</v>
      </c>
      <c r="F216" s="27" t="s">
        <v>92</v>
      </c>
      <c r="G216" s="414" t="s">
        <v>146</v>
      </c>
      <c r="H216" s="164">
        <f t="shared" si="105"/>
        <v>0</v>
      </c>
      <c r="I216" s="421"/>
      <c r="J216" s="421"/>
      <c r="K216" s="421"/>
      <c r="L216" s="190"/>
      <c r="M216" s="191"/>
      <c r="N216" s="191"/>
      <c r="O216" s="191"/>
      <c r="P216" s="192"/>
      <c r="Q216" s="190"/>
    </row>
    <row r="217" spans="1:17" x14ac:dyDescent="0.25">
      <c r="A217" s="40" t="s">
        <v>97</v>
      </c>
      <c r="B217" s="27">
        <v>2021</v>
      </c>
      <c r="C217" s="27" t="s">
        <v>166</v>
      </c>
      <c r="D217" s="27" t="s">
        <v>155</v>
      </c>
      <c r="E217" s="29" t="s">
        <v>101</v>
      </c>
      <c r="F217" s="27" t="s">
        <v>92</v>
      </c>
      <c r="G217" s="414" t="s">
        <v>146</v>
      </c>
      <c r="H217" s="164">
        <f t="shared" si="105"/>
        <v>0</v>
      </c>
      <c r="I217" s="421"/>
      <c r="J217" s="421"/>
      <c r="K217" s="421"/>
      <c r="L217" s="190"/>
      <c r="M217" s="191"/>
      <c r="N217" s="191"/>
      <c r="O217" s="191"/>
      <c r="P217" s="192"/>
      <c r="Q217" s="190"/>
    </row>
    <row r="218" spans="1:17" x14ac:dyDescent="0.25">
      <c r="A218" s="40" t="s">
        <v>97</v>
      </c>
      <c r="B218" s="27">
        <v>2021</v>
      </c>
      <c r="C218" s="27" t="s">
        <v>166</v>
      </c>
      <c r="D218" s="27" t="s">
        <v>156</v>
      </c>
      <c r="E218" s="29" t="s">
        <v>101</v>
      </c>
      <c r="F218" s="27" t="s">
        <v>92</v>
      </c>
      <c r="G218" s="414" t="s">
        <v>146</v>
      </c>
      <c r="H218" s="164">
        <f t="shared" si="105"/>
        <v>0</v>
      </c>
      <c r="I218" s="421"/>
      <c r="J218" s="421"/>
      <c r="K218" s="421"/>
      <c r="L218" s="190"/>
      <c r="M218" s="191"/>
      <c r="N218" s="191"/>
      <c r="O218" s="191"/>
      <c r="P218" s="192"/>
      <c r="Q218" s="190"/>
    </row>
    <row r="219" spans="1:17" x14ac:dyDescent="0.25">
      <c r="A219" s="40" t="s">
        <v>97</v>
      </c>
      <c r="B219" s="27">
        <v>2021</v>
      </c>
      <c r="C219" s="27" t="s">
        <v>166</v>
      </c>
      <c r="D219" s="27" t="s">
        <v>157</v>
      </c>
      <c r="E219" s="29" t="s">
        <v>101</v>
      </c>
      <c r="F219" s="27" t="s">
        <v>92</v>
      </c>
      <c r="G219" s="414" t="s">
        <v>146</v>
      </c>
      <c r="H219" s="164">
        <f t="shared" si="105"/>
        <v>0</v>
      </c>
      <c r="I219" s="421"/>
      <c r="J219" s="421"/>
      <c r="K219" s="421"/>
      <c r="L219" s="190"/>
      <c r="M219" s="191"/>
      <c r="N219" s="191"/>
      <c r="O219" s="191"/>
      <c r="P219" s="192"/>
      <c r="Q219" s="190"/>
    </row>
    <row r="220" spans="1:17" x14ac:dyDescent="0.25">
      <c r="A220" s="40" t="s">
        <v>97</v>
      </c>
      <c r="B220" s="27">
        <v>2021</v>
      </c>
      <c r="C220" s="27" t="s">
        <v>166</v>
      </c>
      <c r="D220" s="27" t="s">
        <v>158</v>
      </c>
      <c r="E220" s="29" t="s">
        <v>101</v>
      </c>
      <c r="F220" s="27" t="s">
        <v>92</v>
      </c>
      <c r="G220" s="414" t="s">
        <v>146</v>
      </c>
      <c r="H220" s="164">
        <f t="shared" si="105"/>
        <v>0</v>
      </c>
      <c r="I220" s="421"/>
      <c r="J220" s="421"/>
      <c r="K220" s="421"/>
      <c r="L220" s="190"/>
      <c r="M220" s="191"/>
      <c r="N220" s="191"/>
      <c r="O220" s="191"/>
      <c r="P220" s="192"/>
      <c r="Q220" s="190"/>
    </row>
    <row r="221" spans="1:17" x14ac:dyDescent="0.25">
      <c r="A221" s="40" t="s">
        <v>97</v>
      </c>
      <c r="B221" s="27">
        <v>2021</v>
      </c>
      <c r="C221" s="27" t="s">
        <v>166</v>
      </c>
      <c r="D221" s="27" t="s">
        <v>159</v>
      </c>
      <c r="E221" s="29" t="s">
        <v>101</v>
      </c>
      <c r="F221" s="27" t="s">
        <v>92</v>
      </c>
      <c r="G221" s="414" t="s">
        <v>146</v>
      </c>
      <c r="H221" s="164">
        <f t="shared" si="105"/>
        <v>0</v>
      </c>
      <c r="I221" s="421"/>
      <c r="J221" s="421"/>
      <c r="K221" s="421"/>
      <c r="L221" s="190"/>
      <c r="M221" s="191"/>
      <c r="N221" s="191"/>
      <c r="O221" s="191"/>
      <c r="P221" s="192"/>
      <c r="Q221" s="190"/>
    </row>
    <row r="222" spans="1:17" x14ac:dyDescent="0.25">
      <c r="A222" s="40" t="s">
        <v>97</v>
      </c>
      <c r="B222" s="27">
        <v>2021</v>
      </c>
      <c r="C222" s="27" t="s">
        <v>166</v>
      </c>
      <c r="D222" s="27" t="s">
        <v>160</v>
      </c>
      <c r="E222" s="29" t="s">
        <v>101</v>
      </c>
      <c r="F222" s="27" t="s">
        <v>92</v>
      </c>
      <c r="G222" s="414" t="s">
        <v>146</v>
      </c>
      <c r="H222" s="164">
        <f t="shared" si="105"/>
        <v>0</v>
      </c>
      <c r="I222" s="421"/>
      <c r="J222" s="421"/>
      <c r="K222" s="421"/>
      <c r="L222" s="190"/>
      <c r="M222" s="191"/>
      <c r="N222" s="191"/>
      <c r="O222" s="191"/>
      <c r="P222" s="192"/>
      <c r="Q222" s="190"/>
    </row>
    <row r="223" spans="1:17" x14ac:dyDescent="0.25">
      <c r="A223" s="40" t="s">
        <v>97</v>
      </c>
      <c r="B223" s="27">
        <v>2021</v>
      </c>
      <c r="C223" s="27" t="s">
        <v>166</v>
      </c>
      <c r="D223" s="27" t="s">
        <v>161</v>
      </c>
      <c r="E223" s="29" t="s">
        <v>101</v>
      </c>
      <c r="F223" s="27" t="s">
        <v>92</v>
      </c>
      <c r="G223" s="414" t="s">
        <v>146</v>
      </c>
      <c r="H223" s="164">
        <f t="shared" si="105"/>
        <v>0</v>
      </c>
      <c r="I223" s="421"/>
      <c r="J223" s="421"/>
      <c r="K223" s="421"/>
      <c r="L223" s="190"/>
      <c r="M223" s="191"/>
      <c r="N223" s="191"/>
      <c r="O223" s="191"/>
      <c r="P223" s="192"/>
      <c r="Q223" s="190"/>
    </row>
    <row r="224" spans="1:17" x14ac:dyDescent="0.25">
      <c r="A224" s="40" t="s">
        <v>97</v>
      </c>
      <c r="B224" s="27">
        <v>2021</v>
      </c>
      <c r="C224" s="27" t="s">
        <v>166</v>
      </c>
      <c r="D224" s="27" t="s">
        <v>162</v>
      </c>
      <c r="E224" s="29" t="s">
        <v>101</v>
      </c>
      <c r="F224" s="27" t="s">
        <v>92</v>
      </c>
      <c r="G224" s="414" t="s">
        <v>146</v>
      </c>
      <c r="H224" s="164">
        <f t="shared" si="105"/>
        <v>0</v>
      </c>
      <c r="I224" s="421"/>
      <c r="J224" s="421"/>
      <c r="K224" s="421"/>
      <c r="L224" s="190"/>
      <c r="M224" s="191"/>
      <c r="N224" s="191"/>
      <c r="O224" s="191"/>
      <c r="P224" s="192"/>
      <c r="Q224" s="190"/>
    </row>
    <row r="225" spans="1:17" x14ac:dyDescent="0.25">
      <c r="A225" s="40" t="s">
        <v>97</v>
      </c>
      <c r="B225" s="27">
        <v>2021</v>
      </c>
      <c r="C225" s="27" t="s">
        <v>166</v>
      </c>
      <c r="D225" s="27" t="s">
        <v>163</v>
      </c>
      <c r="E225" s="29" t="s">
        <v>101</v>
      </c>
      <c r="F225" s="27" t="s">
        <v>92</v>
      </c>
      <c r="G225" s="414" t="s">
        <v>146</v>
      </c>
      <c r="H225" s="164">
        <f t="shared" si="105"/>
        <v>0</v>
      </c>
      <c r="I225" s="421"/>
      <c r="J225" s="421"/>
      <c r="K225" s="421"/>
      <c r="L225" s="190"/>
      <c r="M225" s="191"/>
      <c r="N225" s="191"/>
      <c r="O225" s="191"/>
      <c r="P225" s="192"/>
      <c r="Q225" s="190"/>
    </row>
    <row r="226" spans="1:17" x14ac:dyDescent="0.25">
      <c r="A226" s="40" t="s">
        <v>97</v>
      </c>
      <c r="B226" s="27">
        <v>2021</v>
      </c>
      <c r="C226" s="27" t="s">
        <v>166</v>
      </c>
      <c r="D226" s="27" t="s">
        <v>164</v>
      </c>
      <c r="E226" s="29" t="s">
        <v>101</v>
      </c>
      <c r="F226" s="27" t="s">
        <v>92</v>
      </c>
      <c r="G226" s="414" t="s">
        <v>146</v>
      </c>
      <c r="H226" s="164">
        <f t="shared" si="105"/>
        <v>0</v>
      </c>
      <c r="I226" s="421"/>
      <c r="J226" s="421"/>
      <c r="K226" s="421"/>
      <c r="L226" s="190"/>
      <c r="M226" s="191"/>
      <c r="N226" s="191"/>
      <c r="O226" s="191"/>
      <c r="P226" s="192"/>
      <c r="Q226" s="190"/>
    </row>
    <row r="227" spans="1:17" x14ac:dyDescent="0.25">
      <c r="A227" s="40" t="s">
        <v>97</v>
      </c>
      <c r="B227" s="27">
        <v>2021</v>
      </c>
      <c r="C227" s="27" t="s">
        <v>166</v>
      </c>
      <c r="D227" s="27" t="s">
        <v>165</v>
      </c>
      <c r="E227" s="29" t="s">
        <v>101</v>
      </c>
      <c r="F227" s="27" t="s">
        <v>92</v>
      </c>
      <c r="G227" s="414" t="s">
        <v>146</v>
      </c>
      <c r="H227" s="164">
        <f t="shared" si="105"/>
        <v>0</v>
      </c>
      <c r="I227" s="421"/>
      <c r="J227" s="421"/>
      <c r="K227" s="421"/>
      <c r="L227" s="190"/>
      <c r="M227" s="191"/>
      <c r="N227" s="191"/>
      <c r="O227" s="191"/>
      <c r="P227" s="192"/>
      <c r="Q227" s="190"/>
    </row>
    <row r="228" spans="1:17" x14ac:dyDescent="0.25">
      <c r="A228" s="65" t="s">
        <v>97</v>
      </c>
      <c r="B228" s="66">
        <v>2022</v>
      </c>
      <c r="C228" s="66" t="s">
        <v>151</v>
      </c>
      <c r="D228" s="66" t="s">
        <v>152</v>
      </c>
      <c r="E228" s="98" t="s">
        <v>101</v>
      </c>
      <c r="F228" s="66" t="s">
        <v>92</v>
      </c>
      <c r="G228" s="416" t="s">
        <v>146</v>
      </c>
      <c r="H228" s="161">
        <f t="shared" si="105"/>
        <v>0</v>
      </c>
      <c r="I228" s="420"/>
      <c r="J228" s="420"/>
      <c r="K228" s="420"/>
      <c r="L228" s="187"/>
      <c r="M228" s="188"/>
      <c r="N228" s="188"/>
      <c r="O228" s="188"/>
      <c r="P228" s="189"/>
      <c r="Q228" s="187"/>
    </row>
    <row r="229" spans="1:17" x14ac:dyDescent="0.25">
      <c r="A229" s="40" t="s">
        <v>97</v>
      </c>
      <c r="B229" s="27">
        <v>2022</v>
      </c>
      <c r="C229" s="27" t="s">
        <v>151</v>
      </c>
      <c r="D229" s="27" t="s">
        <v>153</v>
      </c>
      <c r="E229" s="29" t="s">
        <v>101</v>
      </c>
      <c r="F229" s="27" t="s">
        <v>92</v>
      </c>
      <c r="G229" s="414" t="s">
        <v>146</v>
      </c>
      <c r="H229" s="164">
        <f t="shared" si="105"/>
        <v>0</v>
      </c>
      <c r="I229" s="421"/>
      <c r="J229" s="421"/>
      <c r="K229" s="421"/>
      <c r="L229" s="190"/>
      <c r="M229" s="191"/>
      <c r="N229" s="191"/>
      <c r="O229" s="191"/>
      <c r="P229" s="192"/>
      <c r="Q229" s="190"/>
    </row>
    <row r="230" spans="1:17" x14ac:dyDescent="0.25">
      <c r="A230" s="40" t="s">
        <v>97</v>
      </c>
      <c r="B230" s="27">
        <v>2022</v>
      </c>
      <c r="C230" s="27" t="s">
        <v>151</v>
      </c>
      <c r="D230" s="27" t="s">
        <v>154</v>
      </c>
      <c r="E230" s="29" t="s">
        <v>101</v>
      </c>
      <c r="F230" s="27" t="s">
        <v>92</v>
      </c>
      <c r="G230" s="414" t="s">
        <v>146</v>
      </c>
      <c r="H230" s="164">
        <f t="shared" si="105"/>
        <v>0</v>
      </c>
      <c r="I230" s="421"/>
      <c r="J230" s="421"/>
      <c r="K230" s="421"/>
      <c r="L230" s="190"/>
      <c r="M230" s="191"/>
      <c r="N230" s="191"/>
      <c r="O230" s="191"/>
      <c r="P230" s="192"/>
      <c r="Q230" s="190"/>
    </row>
    <row r="231" spans="1:17" x14ac:dyDescent="0.25">
      <c r="A231" s="40" t="s">
        <v>97</v>
      </c>
      <c r="B231" s="27">
        <v>2022</v>
      </c>
      <c r="C231" s="27" t="s">
        <v>151</v>
      </c>
      <c r="D231" s="27" t="s">
        <v>155</v>
      </c>
      <c r="E231" s="29" t="s">
        <v>101</v>
      </c>
      <c r="F231" s="27" t="s">
        <v>92</v>
      </c>
      <c r="G231" s="414" t="s">
        <v>146</v>
      </c>
      <c r="H231" s="164">
        <f t="shared" si="105"/>
        <v>0</v>
      </c>
      <c r="I231" s="421"/>
      <c r="J231" s="421"/>
      <c r="K231" s="421"/>
      <c r="L231" s="190"/>
      <c r="M231" s="191"/>
      <c r="N231" s="191"/>
      <c r="O231" s="191"/>
      <c r="P231" s="192"/>
      <c r="Q231" s="190"/>
    </row>
    <row r="232" spans="1:17" x14ac:dyDescent="0.25">
      <c r="A232" s="40" t="s">
        <v>97</v>
      </c>
      <c r="B232" s="27">
        <v>2022</v>
      </c>
      <c r="C232" s="27" t="s">
        <v>151</v>
      </c>
      <c r="D232" s="27" t="s">
        <v>156</v>
      </c>
      <c r="E232" s="29" t="s">
        <v>101</v>
      </c>
      <c r="F232" s="27" t="s">
        <v>92</v>
      </c>
      <c r="G232" s="414" t="s">
        <v>146</v>
      </c>
      <c r="H232" s="164">
        <f t="shared" si="105"/>
        <v>0</v>
      </c>
      <c r="I232" s="421"/>
      <c r="J232" s="421"/>
      <c r="K232" s="421"/>
      <c r="L232" s="190"/>
      <c r="M232" s="191"/>
      <c r="N232" s="191"/>
      <c r="O232" s="191"/>
      <c r="P232" s="192"/>
      <c r="Q232" s="190"/>
    </row>
    <row r="233" spans="1:17" x14ac:dyDescent="0.25">
      <c r="A233" s="40" t="s">
        <v>97</v>
      </c>
      <c r="B233" s="27">
        <v>2022</v>
      </c>
      <c r="C233" s="27" t="s">
        <v>151</v>
      </c>
      <c r="D233" s="27" t="s">
        <v>157</v>
      </c>
      <c r="E233" s="29" t="s">
        <v>101</v>
      </c>
      <c r="F233" s="27" t="s">
        <v>92</v>
      </c>
      <c r="G233" s="414" t="s">
        <v>146</v>
      </c>
      <c r="H233" s="164">
        <f t="shared" si="105"/>
        <v>0</v>
      </c>
      <c r="I233" s="421"/>
      <c r="J233" s="421"/>
      <c r="K233" s="421"/>
      <c r="L233" s="190"/>
      <c r="M233" s="191"/>
      <c r="N233" s="191"/>
      <c r="O233" s="191"/>
      <c r="P233" s="192"/>
      <c r="Q233" s="190"/>
    </row>
    <row r="234" spans="1:17" x14ac:dyDescent="0.25">
      <c r="A234" s="40" t="s">
        <v>97</v>
      </c>
      <c r="B234" s="27">
        <v>2022</v>
      </c>
      <c r="C234" s="27" t="s">
        <v>151</v>
      </c>
      <c r="D234" s="27" t="s">
        <v>158</v>
      </c>
      <c r="E234" s="29" t="s">
        <v>101</v>
      </c>
      <c r="F234" s="27" t="s">
        <v>92</v>
      </c>
      <c r="G234" s="414" t="s">
        <v>146</v>
      </c>
      <c r="H234" s="164">
        <f t="shared" si="105"/>
        <v>0</v>
      </c>
      <c r="I234" s="421"/>
      <c r="J234" s="421"/>
      <c r="K234" s="421"/>
      <c r="L234" s="190"/>
      <c r="M234" s="191"/>
      <c r="N234" s="191"/>
      <c r="O234" s="191"/>
      <c r="P234" s="192"/>
      <c r="Q234" s="190"/>
    </row>
    <row r="235" spans="1:17" x14ac:dyDescent="0.25">
      <c r="A235" s="40" t="s">
        <v>97</v>
      </c>
      <c r="B235" s="27">
        <v>2022</v>
      </c>
      <c r="C235" s="27" t="s">
        <v>151</v>
      </c>
      <c r="D235" s="27" t="s">
        <v>159</v>
      </c>
      <c r="E235" s="29" t="s">
        <v>101</v>
      </c>
      <c r="F235" s="27" t="s">
        <v>92</v>
      </c>
      <c r="G235" s="414" t="s">
        <v>146</v>
      </c>
      <c r="H235" s="164">
        <f t="shared" si="105"/>
        <v>0</v>
      </c>
      <c r="I235" s="421"/>
      <c r="J235" s="421"/>
      <c r="K235" s="421"/>
      <c r="L235" s="190"/>
      <c r="M235" s="191"/>
      <c r="N235" s="191"/>
      <c r="O235" s="191"/>
      <c r="P235" s="192"/>
      <c r="Q235" s="190"/>
    </row>
    <row r="236" spans="1:17" x14ac:dyDescent="0.25">
      <c r="A236" s="40" t="s">
        <v>97</v>
      </c>
      <c r="B236" s="27">
        <v>2022</v>
      </c>
      <c r="C236" s="27" t="s">
        <v>151</v>
      </c>
      <c r="D236" s="27" t="s">
        <v>160</v>
      </c>
      <c r="E236" s="29" t="s">
        <v>101</v>
      </c>
      <c r="F236" s="27" t="s">
        <v>92</v>
      </c>
      <c r="G236" s="414" t="s">
        <v>146</v>
      </c>
      <c r="H236" s="164">
        <f t="shared" si="105"/>
        <v>0</v>
      </c>
      <c r="I236" s="421"/>
      <c r="J236" s="421"/>
      <c r="K236" s="421"/>
      <c r="L236" s="190"/>
      <c r="M236" s="191"/>
      <c r="N236" s="191"/>
      <c r="O236" s="191"/>
      <c r="P236" s="192"/>
      <c r="Q236" s="190"/>
    </row>
    <row r="237" spans="1:17" x14ac:dyDescent="0.25">
      <c r="A237" s="40" t="s">
        <v>97</v>
      </c>
      <c r="B237" s="27">
        <v>2022</v>
      </c>
      <c r="C237" s="27" t="s">
        <v>151</v>
      </c>
      <c r="D237" s="27" t="s">
        <v>161</v>
      </c>
      <c r="E237" s="29" t="s">
        <v>101</v>
      </c>
      <c r="F237" s="27" t="s">
        <v>92</v>
      </c>
      <c r="G237" s="414" t="s">
        <v>146</v>
      </c>
      <c r="H237" s="164">
        <f t="shared" si="105"/>
        <v>0</v>
      </c>
      <c r="I237" s="421"/>
      <c r="J237" s="421"/>
      <c r="K237" s="421"/>
      <c r="L237" s="190"/>
      <c r="M237" s="191"/>
      <c r="N237" s="191"/>
      <c r="O237" s="191"/>
      <c r="P237" s="192"/>
      <c r="Q237" s="190"/>
    </row>
    <row r="238" spans="1:17" x14ac:dyDescent="0.25">
      <c r="A238" s="40" t="s">
        <v>97</v>
      </c>
      <c r="B238" s="27">
        <v>2022</v>
      </c>
      <c r="C238" s="27" t="s">
        <v>151</v>
      </c>
      <c r="D238" s="27" t="s">
        <v>162</v>
      </c>
      <c r="E238" s="29" t="s">
        <v>101</v>
      </c>
      <c r="F238" s="27" t="s">
        <v>92</v>
      </c>
      <c r="G238" s="414" t="s">
        <v>146</v>
      </c>
      <c r="H238" s="164">
        <f t="shared" si="105"/>
        <v>0</v>
      </c>
      <c r="I238" s="421"/>
      <c r="J238" s="421"/>
      <c r="K238" s="421"/>
      <c r="L238" s="190"/>
      <c r="M238" s="191"/>
      <c r="N238" s="191"/>
      <c r="O238" s="191"/>
      <c r="P238" s="192"/>
      <c r="Q238" s="190"/>
    </row>
    <row r="239" spans="1:17" x14ac:dyDescent="0.25">
      <c r="A239" s="40" t="s">
        <v>97</v>
      </c>
      <c r="B239" s="27">
        <v>2022</v>
      </c>
      <c r="C239" s="27" t="s">
        <v>151</v>
      </c>
      <c r="D239" s="27" t="s">
        <v>163</v>
      </c>
      <c r="E239" s="29" t="s">
        <v>101</v>
      </c>
      <c r="F239" s="27" t="s">
        <v>92</v>
      </c>
      <c r="G239" s="414" t="s">
        <v>146</v>
      </c>
      <c r="H239" s="164">
        <f t="shared" si="105"/>
        <v>0</v>
      </c>
      <c r="I239" s="421"/>
      <c r="J239" s="421"/>
      <c r="K239" s="421"/>
      <c r="L239" s="190"/>
      <c r="M239" s="191"/>
      <c r="N239" s="191"/>
      <c r="O239" s="191"/>
      <c r="P239" s="192"/>
      <c r="Q239" s="190"/>
    </row>
    <row r="240" spans="1:17" x14ac:dyDescent="0.25">
      <c r="A240" s="40" t="s">
        <v>97</v>
      </c>
      <c r="B240" s="27">
        <v>2022</v>
      </c>
      <c r="C240" s="27" t="s">
        <v>151</v>
      </c>
      <c r="D240" s="27" t="s">
        <v>164</v>
      </c>
      <c r="E240" s="29" t="s">
        <v>101</v>
      </c>
      <c r="F240" s="27" t="s">
        <v>92</v>
      </c>
      <c r="G240" s="414" t="s">
        <v>146</v>
      </c>
      <c r="H240" s="164">
        <f t="shared" si="105"/>
        <v>0</v>
      </c>
      <c r="I240" s="421"/>
      <c r="J240" s="421"/>
      <c r="K240" s="421"/>
      <c r="L240" s="190"/>
      <c r="M240" s="191"/>
      <c r="N240" s="191"/>
      <c r="O240" s="191"/>
      <c r="P240" s="192"/>
      <c r="Q240" s="190"/>
    </row>
    <row r="241" spans="1:17" x14ac:dyDescent="0.25">
      <c r="A241" s="40" t="s">
        <v>97</v>
      </c>
      <c r="B241" s="27">
        <v>2022</v>
      </c>
      <c r="C241" s="27" t="s">
        <v>151</v>
      </c>
      <c r="D241" s="27" t="s">
        <v>165</v>
      </c>
      <c r="E241" s="29" t="s">
        <v>101</v>
      </c>
      <c r="F241" s="27" t="s">
        <v>92</v>
      </c>
      <c r="G241" s="414" t="s">
        <v>146</v>
      </c>
      <c r="H241" s="164">
        <f t="shared" si="105"/>
        <v>0</v>
      </c>
      <c r="I241" s="421"/>
      <c r="J241" s="421"/>
      <c r="K241" s="421"/>
      <c r="L241" s="190"/>
      <c r="M241" s="191"/>
      <c r="N241" s="191"/>
      <c r="O241" s="191"/>
      <c r="P241" s="192"/>
      <c r="Q241" s="190"/>
    </row>
    <row r="242" spans="1:17" x14ac:dyDescent="0.25">
      <c r="A242" s="40" t="s">
        <v>97</v>
      </c>
      <c r="B242" s="27">
        <v>2022</v>
      </c>
      <c r="C242" s="27" t="s">
        <v>166</v>
      </c>
      <c r="D242" s="27" t="s">
        <v>152</v>
      </c>
      <c r="E242" s="29" t="s">
        <v>101</v>
      </c>
      <c r="F242" s="27" t="s">
        <v>92</v>
      </c>
      <c r="G242" s="414" t="s">
        <v>146</v>
      </c>
      <c r="H242" s="164">
        <f t="shared" si="105"/>
        <v>0</v>
      </c>
      <c r="I242" s="421"/>
      <c r="J242" s="421"/>
      <c r="K242" s="421"/>
      <c r="L242" s="190"/>
      <c r="M242" s="191"/>
      <c r="N242" s="191"/>
      <c r="O242" s="191"/>
      <c r="P242" s="192"/>
      <c r="Q242" s="190"/>
    </row>
    <row r="243" spans="1:17" x14ac:dyDescent="0.25">
      <c r="A243" s="40" t="s">
        <v>97</v>
      </c>
      <c r="B243" s="27">
        <v>2022</v>
      </c>
      <c r="C243" s="27" t="s">
        <v>166</v>
      </c>
      <c r="D243" s="27" t="s">
        <v>153</v>
      </c>
      <c r="E243" s="29" t="s">
        <v>101</v>
      </c>
      <c r="F243" s="27" t="s">
        <v>92</v>
      </c>
      <c r="G243" s="414" t="s">
        <v>146</v>
      </c>
      <c r="H243" s="164">
        <f t="shared" si="105"/>
        <v>0</v>
      </c>
      <c r="I243" s="421"/>
      <c r="J243" s="421"/>
      <c r="K243" s="421"/>
      <c r="L243" s="190"/>
      <c r="M243" s="191"/>
      <c r="N243" s="191"/>
      <c r="O243" s="191"/>
      <c r="P243" s="192"/>
      <c r="Q243" s="190"/>
    </row>
    <row r="244" spans="1:17" x14ac:dyDescent="0.25">
      <c r="A244" s="40" t="s">
        <v>97</v>
      </c>
      <c r="B244" s="27">
        <v>2022</v>
      </c>
      <c r="C244" s="27" t="s">
        <v>166</v>
      </c>
      <c r="D244" s="27" t="s">
        <v>154</v>
      </c>
      <c r="E244" s="29" t="s">
        <v>101</v>
      </c>
      <c r="F244" s="27" t="s">
        <v>92</v>
      </c>
      <c r="G244" s="414" t="s">
        <v>146</v>
      </c>
      <c r="H244" s="164">
        <f t="shared" si="105"/>
        <v>0</v>
      </c>
      <c r="I244" s="421"/>
      <c r="J244" s="421"/>
      <c r="K244" s="421"/>
      <c r="L244" s="190"/>
      <c r="M244" s="191"/>
      <c r="N244" s="191"/>
      <c r="O244" s="191"/>
      <c r="P244" s="192"/>
      <c r="Q244" s="190"/>
    </row>
    <row r="245" spans="1:17" x14ac:dyDescent="0.25">
      <c r="A245" s="40" t="s">
        <v>97</v>
      </c>
      <c r="B245" s="27">
        <v>2022</v>
      </c>
      <c r="C245" s="27" t="s">
        <v>166</v>
      </c>
      <c r="D245" s="27" t="s">
        <v>155</v>
      </c>
      <c r="E245" s="29" t="s">
        <v>101</v>
      </c>
      <c r="F245" s="27" t="s">
        <v>92</v>
      </c>
      <c r="G245" s="414" t="s">
        <v>146</v>
      </c>
      <c r="H245" s="164">
        <f t="shared" si="105"/>
        <v>0</v>
      </c>
      <c r="I245" s="421"/>
      <c r="J245" s="421"/>
      <c r="K245" s="421"/>
      <c r="L245" s="190"/>
      <c r="M245" s="191"/>
      <c r="N245" s="191"/>
      <c r="O245" s="191"/>
      <c r="P245" s="192"/>
      <c r="Q245" s="190"/>
    </row>
    <row r="246" spans="1:17" x14ac:dyDescent="0.25">
      <c r="A246" s="40" t="s">
        <v>97</v>
      </c>
      <c r="B246" s="27">
        <v>2022</v>
      </c>
      <c r="C246" s="27" t="s">
        <v>166</v>
      </c>
      <c r="D246" s="27" t="s">
        <v>156</v>
      </c>
      <c r="E246" s="29" t="s">
        <v>101</v>
      </c>
      <c r="F246" s="27" t="s">
        <v>92</v>
      </c>
      <c r="G246" s="414" t="s">
        <v>146</v>
      </c>
      <c r="H246" s="164">
        <f t="shared" si="105"/>
        <v>0</v>
      </c>
      <c r="I246" s="421"/>
      <c r="J246" s="421"/>
      <c r="K246" s="421"/>
      <c r="L246" s="190"/>
      <c r="M246" s="191"/>
      <c r="N246" s="191"/>
      <c r="O246" s="191"/>
      <c r="P246" s="192"/>
      <c r="Q246" s="190"/>
    </row>
    <row r="247" spans="1:17" x14ac:dyDescent="0.25">
      <c r="A247" s="40" t="s">
        <v>97</v>
      </c>
      <c r="B247" s="27">
        <v>2022</v>
      </c>
      <c r="C247" s="27" t="s">
        <v>166</v>
      </c>
      <c r="D247" s="27" t="s">
        <v>157</v>
      </c>
      <c r="E247" s="29" t="s">
        <v>101</v>
      </c>
      <c r="F247" s="27" t="s">
        <v>92</v>
      </c>
      <c r="G247" s="414" t="s">
        <v>146</v>
      </c>
      <c r="H247" s="164">
        <f t="shared" si="105"/>
        <v>0</v>
      </c>
      <c r="I247" s="421"/>
      <c r="J247" s="421"/>
      <c r="K247" s="421"/>
      <c r="L247" s="190"/>
      <c r="M247" s="191"/>
      <c r="N247" s="191"/>
      <c r="O247" s="191"/>
      <c r="P247" s="192"/>
      <c r="Q247" s="190"/>
    </row>
    <row r="248" spans="1:17" x14ac:dyDescent="0.25">
      <c r="A248" s="40" t="s">
        <v>97</v>
      </c>
      <c r="B248" s="27">
        <v>2022</v>
      </c>
      <c r="C248" s="27" t="s">
        <v>166</v>
      </c>
      <c r="D248" s="27" t="s">
        <v>158</v>
      </c>
      <c r="E248" s="29" t="s">
        <v>101</v>
      </c>
      <c r="F248" s="27" t="s">
        <v>92</v>
      </c>
      <c r="G248" s="414" t="s">
        <v>146</v>
      </c>
      <c r="H248" s="164">
        <f t="shared" si="105"/>
        <v>0</v>
      </c>
      <c r="I248" s="421"/>
      <c r="J248" s="421"/>
      <c r="K248" s="421"/>
      <c r="L248" s="190"/>
      <c r="M248" s="191"/>
      <c r="N248" s="191"/>
      <c r="O248" s="191"/>
      <c r="P248" s="192"/>
      <c r="Q248" s="190"/>
    </row>
    <row r="249" spans="1:17" x14ac:dyDescent="0.25">
      <c r="A249" s="40" t="s">
        <v>97</v>
      </c>
      <c r="B249" s="27">
        <v>2022</v>
      </c>
      <c r="C249" s="27" t="s">
        <v>166</v>
      </c>
      <c r="D249" s="27" t="s">
        <v>159</v>
      </c>
      <c r="E249" s="29" t="s">
        <v>101</v>
      </c>
      <c r="F249" s="27" t="s">
        <v>92</v>
      </c>
      <c r="G249" s="414" t="s">
        <v>146</v>
      </c>
      <c r="H249" s="164">
        <f t="shared" si="105"/>
        <v>0</v>
      </c>
      <c r="I249" s="421"/>
      <c r="J249" s="421"/>
      <c r="K249" s="421"/>
      <c r="L249" s="190"/>
      <c r="M249" s="191"/>
      <c r="N249" s="191"/>
      <c r="O249" s="191"/>
      <c r="P249" s="192"/>
      <c r="Q249" s="190"/>
    </row>
    <row r="250" spans="1:17" x14ac:dyDescent="0.25">
      <c r="A250" s="40" t="s">
        <v>97</v>
      </c>
      <c r="B250" s="27">
        <v>2022</v>
      </c>
      <c r="C250" s="27" t="s">
        <v>166</v>
      </c>
      <c r="D250" s="27" t="s">
        <v>160</v>
      </c>
      <c r="E250" s="29" t="s">
        <v>101</v>
      </c>
      <c r="F250" s="27" t="s">
        <v>92</v>
      </c>
      <c r="G250" s="414" t="s">
        <v>146</v>
      </c>
      <c r="H250" s="164">
        <f t="shared" si="105"/>
        <v>0</v>
      </c>
      <c r="I250" s="421"/>
      <c r="J250" s="421"/>
      <c r="K250" s="421"/>
      <c r="L250" s="190"/>
      <c r="M250" s="191"/>
      <c r="N250" s="191"/>
      <c r="O250" s="191"/>
      <c r="P250" s="192"/>
      <c r="Q250" s="190"/>
    </row>
    <row r="251" spans="1:17" x14ac:dyDescent="0.25">
      <c r="A251" s="40" t="s">
        <v>97</v>
      </c>
      <c r="B251" s="27">
        <v>2022</v>
      </c>
      <c r="C251" s="27" t="s">
        <v>166</v>
      </c>
      <c r="D251" s="27" t="s">
        <v>161</v>
      </c>
      <c r="E251" s="29" t="s">
        <v>101</v>
      </c>
      <c r="F251" s="27" t="s">
        <v>92</v>
      </c>
      <c r="G251" s="414" t="s">
        <v>146</v>
      </c>
      <c r="H251" s="164">
        <f t="shared" si="105"/>
        <v>0</v>
      </c>
      <c r="I251" s="421"/>
      <c r="J251" s="421"/>
      <c r="K251" s="421"/>
      <c r="L251" s="190"/>
      <c r="M251" s="191"/>
      <c r="N251" s="191"/>
      <c r="O251" s="191"/>
      <c r="P251" s="192"/>
      <c r="Q251" s="190"/>
    </row>
    <row r="252" spans="1:17" x14ac:dyDescent="0.25">
      <c r="A252" s="40" t="s">
        <v>97</v>
      </c>
      <c r="B252" s="27">
        <v>2022</v>
      </c>
      <c r="C252" s="27" t="s">
        <v>166</v>
      </c>
      <c r="D252" s="27" t="s">
        <v>162</v>
      </c>
      <c r="E252" s="29" t="s">
        <v>101</v>
      </c>
      <c r="F252" s="27" t="s">
        <v>92</v>
      </c>
      <c r="G252" s="414" t="s">
        <v>146</v>
      </c>
      <c r="H252" s="164">
        <f t="shared" si="105"/>
        <v>0</v>
      </c>
      <c r="I252" s="421"/>
      <c r="J252" s="421"/>
      <c r="K252" s="421"/>
      <c r="L252" s="190"/>
      <c r="M252" s="191"/>
      <c r="N252" s="191"/>
      <c r="O252" s="191"/>
      <c r="P252" s="192"/>
      <c r="Q252" s="190"/>
    </row>
    <row r="253" spans="1:17" x14ac:dyDescent="0.25">
      <c r="A253" s="40" t="s">
        <v>97</v>
      </c>
      <c r="B253" s="27">
        <v>2022</v>
      </c>
      <c r="C253" s="27" t="s">
        <v>166</v>
      </c>
      <c r="D253" s="27" t="s">
        <v>163</v>
      </c>
      <c r="E253" s="29" t="s">
        <v>101</v>
      </c>
      <c r="F253" s="27" t="s">
        <v>92</v>
      </c>
      <c r="G253" s="414" t="s">
        <v>146</v>
      </c>
      <c r="H253" s="164">
        <f t="shared" si="105"/>
        <v>0</v>
      </c>
      <c r="I253" s="421"/>
      <c r="J253" s="421"/>
      <c r="K253" s="421"/>
      <c r="L253" s="190"/>
      <c r="M253" s="191"/>
      <c r="N253" s="191"/>
      <c r="O253" s="191"/>
      <c r="P253" s="192"/>
      <c r="Q253" s="190"/>
    </row>
    <row r="254" spans="1:17" x14ac:dyDescent="0.25">
      <c r="A254" s="40" t="s">
        <v>97</v>
      </c>
      <c r="B254" s="27">
        <v>2022</v>
      </c>
      <c r="C254" s="27" t="s">
        <v>166</v>
      </c>
      <c r="D254" s="27" t="s">
        <v>164</v>
      </c>
      <c r="E254" s="29" t="s">
        <v>101</v>
      </c>
      <c r="F254" s="27" t="s">
        <v>92</v>
      </c>
      <c r="G254" s="414" t="s">
        <v>146</v>
      </c>
      <c r="H254" s="164">
        <f t="shared" si="105"/>
        <v>0</v>
      </c>
      <c r="I254" s="421"/>
      <c r="J254" s="421"/>
      <c r="K254" s="421"/>
      <c r="L254" s="190"/>
      <c r="M254" s="191"/>
      <c r="N254" s="191"/>
      <c r="O254" s="191"/>
      <c r="P254" s="192"/>
      <c r="Q254" s="190"/>
    </row>
    <row r="255" spans="1:17" x14ac:dyDescent="0.25">
      <c r="A255" s="40" t="s">
        <v>97</v>
      </c>
      <c r="B255" s="27">
        <v>2022</v>
      </c>
      <c r="C255" s="27" t="s">
        <v>166</v>
      </c>
      <c r="D255" s="27" t="s">
        <v>165</v>
      </c>
      <c r="E255" s="29" t="s">
        <v>101</v>
      </c>
      <c r="F255" s="27" t="s">
        <v>92</v>
      </c>
      <c r="G255" s="414" t="s">
        <v>146</v>
      </c>
      <c r="H255" s="164">
        <f t="shared" si="105"/>
        <v>0</v>
      </c>
      <c r="I255" s="421"/>
      <c r="J255" s="421"/>
      <c r="K255" s="421"/>
      <c r="L255" s="190"/>
      <c r="M255" s="191"/>
      <c r="N255" s="191"/>
      <c r="O255" s="191"/>
      <c r="P255" s="192"/>
      <c r="Q255" s="190"/>
    </row>
    <row r="256" spans="1:17" x14ac:dyDescent="0.25">
      <c r="A256" s="65" t="s">
        <v>97</v>
      </c>
      <c r="B256" s="66">
        <v>2023</v>
      </c>
      <c r="C256" s="66" t="s">
        <v>151</v>
      </c>
      <c r="D256" s="66" t="s">
        <v>152</v>
      </c>
      <c r="E256" s="98" t="s">
        <v>101</v>
      </c>
      <c r="F256" s="66" t="s">
        <v>92</v>
      </c>
      <c r="G256" s="416" t="s">
        <v>146</v>
      </c>
      <c r="H256" s="161">
        <f t="shared" si="105"/>
        <v>0</v>
      </c>
      <c r="I256" s="420"/>
      <c r="J256" s="420"/>
      <c r="K256" s="420"/>
      <c r="L256" s="187"/>
      <c r="M256" s="188"/>
      <c r="N256" s="188"/>
      <c r="O256" s="188"/>
      <c r="P256" s="189"/>
      <c r="Q256" s="187"/>
    </row>
    <row r="257" spans="1:17" x14ac:dyDescent="0.25">
      <c r="A257" s="40" t="s">
        <v>97</v>
      </c>
      <c r="B257" s="27">
        <v>2023</v>
      </c>
      <c r="C257" s="27" t="s">
        <v>151</v>
      </c>
      <c r="D257" s="27" t="s">
        <v>153</v>
      </c>
      <c r="E257" s="29" t="s">
        <v>101</v>
      </c>
      <c r="F257" s="27" t="s">
        <v>92</v>
      </c>
      <c r="G257" s="414" t="s">
        <v>146</v>
      </c>
      <c r="H257" s="164">
        <f t="shared" si="105"/>
        <v>0</v>
      </c>
      <c r="I257" s="421"/>
      <c r="J257" s="421"/>
      <c r="K257" s="421"/>
      <c r="L257" s="190"/>
      <c r="M257" s="191"/>
      <c r="N257" s="191"/>
      <c r="O257" s="191"/>
      <c r="P257" s="192"/>
      <c r="Q257" s="190"/>
    </row>
    <row r="258" spans="1:17" x14ac:dyDescent="0.25">
      <c r="A258" s="40" t="s">
        <v>97</v>
      </c>
      <c r="B258" s="27">
        <v>2023</v>
      </c>
      <c r="C258" s="27" t="s">
        <v>151</v>
      </c>
      <c r="D258" s="27" t="s">
        <v>154</v>
      </c>
      <c r="E258" s="29" t="s">
        <v>101</v>
      </c>
      <c r="F258" s="27" t="s">
        <v>92</v>
      </c>
      <c r="G258" s="414" t="s">
        <v>146</v>
      </c>
      <c r="H258" s="164">
        <f t="shared" si="105"/>
        <v>0</v>
      </c>
      <c r="I258" s="421"/>
      <c r="J258" s="421"/>
      <c r="K258" s="421"/>
      <c r="L258" s="190"/>
      <c r="M258" s="191"/>
      <c r="N258" s="191"/>
      <c r="O258" s="191"/>
      <c r="P258" s="192"/>
      <c r="Q258" s="190"/>
    </row>
    <row r="259" spans="1:17" x14ac:dyDescent="0.25">
      <c r="A259" s="40" t="s">
        <v>97</v>
      </c>
      <c r="B259" s="27">
        <v>2023</v>
      </c>
      <c r="C259" s="27" t="s">
        <v>151</v>
      </c>
      <c r="D259" s="27" t="s">
        <v>155</v>
      </c>
      <c r="E259" s="29" t="s">
        <v>101</v>
      </c>
      <c r="F259" s="27" t="s">
        <v>92</v>
      </c>
      <c r="G259" s="414" t="s">
        <v>146</v>
      </c>
      <c r="H259" s="164">
        <f t="shared" si="105"/>
        <v>0</v>
      </c>
      <c r="I259" s="421"/>
      <c r="J259" s="421"/>
      <c r="K259" s="421"/>
      <c r="L259" s="190"/>
      <c r="M259" s="191"/>
      <c r="N259" s="191"/>
      <c r="O259" s="191"/>
      <c r="P259" s="192"/>
      <c r="Q259" s="190"/>
    </row>
    <row r="260" spans="1:17" x14ac:dyDescent="0.25">
      <c r="A260" s="40" t="s">
        <v>97</v>
      </c>
      <c r="B260" s="27">
        <v>2023</v>
      </c>
      <c r="C260" s="27" t="s">
        <v>151</v>
      </c>
      <c r="D260" s="27" t="s">
        <v>156</v>
      </c>
      <c r="E260" s="29" t="s">
        <v>101</v>
      </c>
      <c r="F260" s="27" t="s">
        <v>92</v>
      </c>
      <c r="G260" s="414" t="s">
        <v>146</v>
      </c>
      <c r="H260" s="164">
        <f t="shared" si="105"/>
        <v>0</v>
      </c>
      <c r="I260" s="421"/>
      <c r="J260" s="421"/>
      <c r="K260" s="421"/>
      <c r="L260" s="190"/>
      <c r="M260" s="191"/>
      <c r="N260" s="191"/>
      <c r="O260" s="191"/>
      <c r="P260" s="192"/>
      <c r="Q260" s="190"/>
    </row>
    <row r="261" spans="1:17" x14ac:dyDescent="0.25">
      <c r="A261" s="40" t="s">
        <v>97</v>
      </c>
      <c r="B261" s="27">
        <v>2023</v>
      </c>
      <c r="C261" s="27" t="s">
        <v>151</v>
      </c>
      <c r="D261" s="27" t="s">
        <v>157</v>
      </c>
      <c r="E261" s="29" t="s">
        <v>101</v>
      </c>
      <c r="F261" s="27" t="s">
        <v>92</v>
      </c>
      <c r="G261" s="414" t="s">
        <v>146</v>
      </c>
      <c r="H261" s="164">
        <f t="shared" si="105"/>
        <v>0</v>
      </c>
      <c r="I261" s="421"/>
      <c r="J261" s="421"/>
      <c r="K261" s="421"/>
      <c r="L261" s="190"/>
      <c r="M261" s="191"/>
      <c r="N261" s="191"/>
      <c r="O261" s="191"/>
      <c r="P261" s="192"/>
      <c r="Q261" s="190"/>
    </row>
    <row r="262" spans="1:17" x14ac:dyDescent="0.25">
      <c r="A262" s="40" t="s">
        <v>97</v>
      </c>
      <c r="B262" s="27">
        <v>2023</v>
      </c>
      <c r="C262" s="27" t="s">
        <v>151</v>
      </c>
      <c r="D262" s="27" t="s">
        <v>158</v>
      </c>
      <c r="E262" s="29" t="s">
        <v>101</v>
      </c>
      <c r="F262" s="27" t="s">
        <v>92</v>
      </c>
      <c r="G262" s="414" t="s">
        <v>146</v>
      </c>
      <c r="H262" s="164">
        <f t="shared" si="105"/>
        <v>0</v>
      </c>
      <c r="I262" s="421"/>
      <c r="J262" s="421"/>
      <c r="K262" s="421"/>
      <c r="L262" s="190"/>
      <c r="M262" s="191"/>
      <c r="N262" s="191"/>
      <c r="O262" s="191"/>
      <c r="P262" s="192"/>
      <c r="Q262" s="190"/>
    </row>
    <row r="263" spans="1:17" x14ac:dyDescent="0.25">
      <c r="A263" s="40" t="s">
        <v>97</v>
      </c>
      <c r="B263" s="27">
        <v>2023</v>
      </c>
      <c r="C263" s="27" t="s">
        <v>151</v>
      </c>
      <c r="D263" s="27" t="s">
        <v>159</v>
      </c>
      <c r="E263" s="29" t="s">
        <v>101</v>
      </c>
      <c r="F263" s="27" t="s">
        <v>92</v>
      </c>
      <c r="G263" s="414" t="s">
        <v>146</v>
      </c>
      <c r="H263" s="164">
        <f t="shared" si="105"/>
        <v>0</v>
      </c>
      <c r="I263" s="421"/>
      <c r="J263" s="421"/>
      <c r="K263" s="421"/>
      <c r="L263" s="190"/>
      <c r="M263" s="191"/>
      <c r="N263" s="191"/>
      <c r="O263" s="191"/>
      <c r="P263" s="192"/>
      <c r="Q263" s="190"/>
    </row>
    <row r="264" spans="1:17" x14ac:dyDescent="0.25">
      <c r="A264" s="40" t="s">
        <v>97</v>
      </c>
      <c r="B264" s="27">
        <v>2023</v>
      </c>
      <c r="C264" s="27" t="s">
        <v>151</v>
      </c>
      <c r="D264" s="27" t="s">
        <v>160</v>
      </c>
      <c r="E264" s="29" t="s">
        <v>101</v>
      </c>
      <c r="F264" s="27" t="s">
        <v>92</v>
      </c>
      <c r="G264" s="414" t="s">
        <v>146</v>
      </c>
      <c r="H264" s="164">
        <f t="shared" ref="H264:H327" si="106">SUM(I264:Q264)</f>
        <v>0</v>
      </c>
      <c r="I264" s="421"/>
      <c r="J264" s="421"/>
      <c r="K264" s="421"/>
      <c r="L264" s="190"/>
      <c r="M264" s="191"/>
      <c r="N264" s="191"/>
      <c r="O264" s="191"/>
      <c r="P264" s="192"/>
      <c r="Q264" s="190"/>
    </row>
    <row r="265" spans="1:17" x14ac:dyDescent="0.25">
      <c r="A265" s="40" t="s">
        <v>97</v>
      </c>
      <c r="B265" s="27">
        <v>2023</v>
      </c>
      <c r="C265" s="27" t="s">
        <v>151</v>
      </c>
      <c r="D265" s="27" t="s">
        <v>161</v>
      </c>
      <c r="E265" s="29" t="s">
        <v>101</v>
      </c>
      <c r="F265" s="27" t="s">
        <v>92</v>
      </c>
      <c r="G265" s="414" t="s">
        <v>146</v>
      </c>
      <c r="H265" s="164">
        <f t="shared" si="106"/>
        <v>0</v>
      </c>
      <c r="I265" s="421"/>
      <c r="J265" s="421"/>
      <c r="K265" s="421"/>
      <c r="L265" s="190"/>
      <c r="M265" s="191"/>
      <c r="N265" s="191"/>
      <c r="O265" s="191"/>
      <c r="P265" s="192"/>
      <c r="Q265" s="190"/>
    </row>
    <row r="266" spans="1:17" x14ac:dyDescent="0.25">
      <c r="A266" s="40" t="s">
        <v>97</v>
      </c>
      <c r="B266" s="27">
        <v>2023</v>
      </c>
      <c r="C266" s="27" t="s">
        <v>151</v>
      </c>
      <c r="D266" s="27" t="s">
        <v>162</v>
      </c>
      <c r="E266" s="29" t="s">
        <v>101</v>
      </c>
      <c r="F266" s="27" t="s">
        <v>92</v>
      </c>
      <c r="G266" s="414" t="s">
        <v>146</v>
      </c>
      <c r="H266" s="164">
        <f t="shared" si="106"/>
        <v>0</v>
      </c>
      <c r="I266" s="421"/>
      <c r="J266" s="421"/>
      <c r="K266" s="421"/>
      <c r="L266" s="190"/>
      <c r="M266" s="191"/>
      <c r="N266" s="191"/>
      <c r="O266" s="191"/>
      <c r="P266" s="192"/>
      <c r="Q266" s="190"/>
    </row>
    <row r="267" spans="1:17" x14ac:dyDescent="0.25">
      <c r="A267" s="40" t="s">
        <v>97</v>
      </c>
      <c r="B267" s="27">
        <v>2023</v>
      </c>
      <c r="C267" s="27" t="s">
        <v>151</v>
      </c>
      <c r="D267" s="27" t="s">
        <v>163</v>
      </c>
      <c r="E267" s="29" t="s">
        <v>101</v>
      </c>
      <c r="F267" s="27" t="s">
        <v>92</v>
      </c>
      <c r="G267" s="414" t="s">
        <v>146</v>
      </c>
      <c r="H267" s="164">
        <f t="shared" si="106"/>
        <v>0</v>
      </c>
      <c r="I267" s="421"/>
      <c r="J267" s="421"/>
      <c r="K267" s="421"/>
      <c r="L267" s="190"/>
      <c r="M267" s="191"/>
      <c r="N267" s="191"/>
      <c r="O267" s="191"/>
      <c r="P267" s="192"/>
      <c r="Q267" s="190"/>
    </row>
    <row r="268" spans="1:17" x14ac:dyDescent="0.25">
      <c r="A268" s="40" t="s">
        <v>97</v>
      </c>
      <c r="B268" s="27">
        <v>2023</v>
      </c>
      <c r="C268" s="27" t="s">
        <v>151</v>
      </c>
      <c r="D268" s="27" t="s">
        <v>164</v>
      </c>
      <c r="E268" s="29" t="s">
        <v>101</v>
      </c>
      <c r="F268" s="27" t="s">
        <v>92</v>
      </c>
      <c r="G268" s="414" t="s">
        <v>146</v>
      </c>
      <c r="H268" s="164">
        <f t="shared" si="106"/>
        <v>0</v>
      </c>
      <c r="I268" s="421"/>
      <c r="J268" s="421"/>
      <c r="K268" s="421"/>
      <c r="L268" s="190"/>
      <c r="M268" s="191"/>
      <c r="N268" s="191"/>
      <c r="O268" s="191"/>
      <c r="P268" s="192"/>
      <c r="Q268" s="190"/>
    </row>
    <row r="269" spans="1:17" x14ac:dyDescent="0.25">
      <c r="A269" s="40" t="s">
        <v>97</v>
      </c>
      <c r="B269" s="27">
        <v>2023</v>
      </c>
      <c r="C269" s="27" t="s">
        <v>151</v>
      </c>
      <c r="D269" s="27" t="s">
        <v>165</v>
      </c>
      <c r="E269" s="29" t="s">
        <v>101</v>
      </c>
      <c r="F269" s="27" t="s">
        <v>92</v>
      </c>
      <c r="G269" s="414" t="s">
        <v>146</v>
      </c>
      <c r="H269" s="164">
        <f t="shared" si="106"/>
        <v>0</v>
      </c>
      <c r="I269" s="421"/>
      <c r="J269" s="421"/>
      <c r="K269" s="421"/>
      <c r="L269" s="190"/>
      <c r="M269" s="191"/>
      <c r="N269" s="191"/>
      <c r="O269" s="191"/>
      <c r="P269" s="192"/>
      <c r="Q269" s="190"/>
    </row>
    <row r="270" spans="1:17" x14ac:dyDescent="0.25">
      <c r="A270" s="40" t="s">
        <v>97</v>
      </c>
      <c r="B270" s="27">
        <v>2023</v>
      </c>
      <c r="C270" s="27" t="s">
        <v>166</v>
      </c>
      <c r="D270" s="27" t="s">
        <v>152</v>
      </c>
      <c r="E270" s="29" t="s">
        <v>101</v>
      </c>
      <c r="F270" s="27" t="s">
        <v>92</v>
      </c>
      <c r="G270" s="414" t="s">
        <v>146</v>
      </c>
      <c r="H270" s="164">
        <f t="shared" si="106"/>
        <v>0</v>
      </c>
      <c r="I270" s="421"/>
      <c r="J270" s="421"/>
      <c r="K270" s="421"/>
      <c r="L270" s="190"/>
      <c r="M270" s="191"/>
      <c r="N270" s="191"/>
      <c r="O270" s="191"/>
      <c r="P270" s="192"/>
      <c r="Q270" s="190"/>
    </row>
    <row r="271" spans="1:17" x14ac:dyDescent="0.25">
      <c r="A271" s="40" t="s">
        <v>97</v>
      </c>
      <c r="B271" s="27">
        <v>2023</v>
      </c>
      <c r="C271" s="27" t="s">
        <v>166</v>
      </c>
      <c r="D271" s="27" t="s">
        <v>153</v>
      </c>
      <c r="E271" s="29" t="s">
        <v>101</v>
      </c>
      <c r="F271" s="27" t="s">
        <v>92</v>
      </c>
      <c r="G271" s="414" t="s">
        <v>146</v>
      </c>
      <c r="H271" s="164">
        <f t="shared" si="106"/>
        <v>0</v>
      </c>
      <c r="I271" s="421"/>
      <c r="J271" s="421"/>
      <c r="K271" s="421"/>
      <c r="L271" s="190"/>
      <c r="M271" s="191"/>
      <c r="N271" s="191"/>
      <c r="O271" s="191"/>
      <c r="P271" s="192"/>
      <c r="Q271" s="190"/>
    </row>
    <row r="272" spans="1:17" x14ac:dyDescent="0.25">
      <c r="A272" s="40" t="s">
        <v>97</v>
      </c>
      <c r="B272" s="27">
        <v>2023</v>
      </c>
      <c r="C272" s="27" t="s">
        <v>166</v>
      </c>
      <c r="D272" s="27" t="s">
        <v>154</v>
      </c>
      <c r="E272" s="29" t="s">
        <v>101</v>
      </c>
      <c r="F272" s="27" t="s">
        <v>92</v>
      </c>
      <c r="G272" s="414" t="s">
        <v>146</v>
      </c>
      <c r="H272" s="164">
        <f t="shared" si="106"/>
        <v>0</v>
      </c>
      <c r="I272" s="421"/>
      <c r="J272" s="421"/>
      <c r="K272" s="421"/>
      <c r="L272" s="190"/>
      <c r="M272" s="191"/>
      <c r="N272" s="191"/>
      <c r="O272" s="191"/>
      <c r="P272" s="192"/>
      <c r="Q272" s="190"/>
    </row>
    <row r="273" spans="1:17" x14ac:dyDescent="0.25">
      <c r="A273" s="40" t="s">
        <v>97</v>
      </c>
      <c r="B273" s="27">
        <v>2023</v>
      </c>
      <c r="C273" s="27" t="s">
        <v>166</v>
      </c>
      <c r="D273" s="27" t="s">
        <v>155</v>
      </c>
      <c r="E273" s="29" t="s">
        <v>101</v>
      </c>
      <c r="F273" s="27" t="s">
        <v>92</v>
      </c>
      <c r="G273" s="414" t="s">
        <v>146</v>
      </c>
      <c r="H273" s="164">
        <f t="shared" si="106"/>
        <v>0</v>
      </c>
      <c r="I273" s="421"/>
      <c r="J273" s="421"/>
      <c r="K273" s="421"/>
      <c r="L273" s="190"/>
      <c r="M273" s="191"/>
      <c r="N273" s="191"/>
      <c r="O273" s="191"/>
      <c r="P273" s="192"/>
      <c r="Q273" s="190"/>
    </row>
    <row r="274" spans="1:17" x14ac:dyDescent="0.25">
      <c r="A274" s="40" t="s">
        <v>97</v>
      </c>
      <c r="B274" s="27">
        <v>2023</v>
      </c>
      <c r="C274" s="27" t="s">
        <v>166</v>
      </c>
      <c r="D274" s="27" t="s">
        <v>156</v>
      </c>
      <c r="E274" s="29" t="s">
        <v>101</v>
      </c>
      <c r="F274" s="27" t="s">
        <v>92</v>
      </c>
      <c r="G274" s="414" t="s">
        <v>146</v>
      </c>
      <c r="H274" s="164">
        <f t="shared" si="106"/>
        <v>0</v>
      </c>
      <c r="I274" s="421"/>
      <c r="J274" s="421"/>
      <c r="K274" s="421"/>
      <c r="L274" s="190"/>
      <c r="M274" s="191"/>
      <c r="N274" s="191"/>
      <c r="O274" s="191"/>
      <c r="P274" s="192"/>
      <c r="Q274" s="190"/>
    </row>
    <row r="275" spans="1:17" x14ac:dyDescent="0.25">
      <c r="A275" s="40" t="s">
        <v>97</v>
      </c>
      <c r="B275" s="27">
        <v>2023</v>
      </c>
      <c r="C275" s="27" t="s">
        <v>166</v>
      </c>
      <c r="D275" s="27" t="s">
        <v>157</v>
      </c>
      <c r="E275" s="29" t="s">
        <v>101</v>
      </c>
      <c r="F275" s="27" t="s">
        <v>92</v>
      </c>
      <c r="G275" s="414" t="s">
        <v>146</v>
      </c>
      <c r="H275" s="164">
        <f t="shared" si="106"/>
        <v>0</v>
      </c>
      <c r="I275" s="421"/>
      <c r="J275" s="421"/>
      <c r="K275" s="421"/>
      <c r="L275" s="190"/>
      <c r="M275" s="191"/>
      <c r="N275" s="191"/>
      <c r="O275" s="191"/>
      <c r="P275" s="192"/>
      <c r="Q275" s="190"/>
    </row>
    <row r="276" spans="1:17" x14ac:dyDescent="0.25">
      <c r="A276" s="40" t="s">
        <v>97</v>
      </c>
      <c r="B276" s="27">
        <v>2023</v>
      </c>
      <c r="C276" s="27" t="s">
        <v>166</v>
      </c>
      <c r="D276" s="27" t="s">
        <v>158</v>
      </c>
      <c r="E276" s="29" t="s">
        <v>101</v>
      </c>
      <c r="F276" s="27" t="s">
        <v>92</v>
      </c>
      <c r="G276" s="414" t="s">
        <v>146</v>
      </c>
      <c r="H276" s="164">
        <f t="shared" si="106"/>
        <v>0</v>
      </c>
      <c r="I276" s="421"/>
      <c r="J276" s="421"/>
      <c r="K276" s="421"/>
      <c r="L276" s="190"/>
      <c r="M276" s="191"/>
      <c r="N276" s="191"/>
      <c r="O276" s="191"/>
      <c r="P276" s="192"/>
      <c r="Q276" s="190"/>
    </row>
    <row r="277" spans="1:17" x14ac:dyDescent="0.25">
      <c r="A277" s="40" t="s">
        <v>97</v>
      </c>
      <c r="B277" s="27">
        <v>2023</v>
      </c>
      <c r="C277" s="27" t="s">
        <v>166</v>
      </c>
      <c r="D277" s="27" t="s">
        <v>159</v>
      </c>
      <c r="E277" s="29" t="s">
        <v>101</v>
      </c>
      <c r="F277" s="27" t="s">
        <v>92</v>
      </c>
      <c r="G277" s="414" t="s">
        <v>146</v>
      </c>
      <c r="H277" s="164">
        <f t="shared" si="106"/>
        <v>0</v>
      </c>
      <c r="I277" s="421"/>
      <c r="J277" s="421"/>
      <c r="K277" s="421"/>
      <c r="L277" s="190"/>
      <c r="M277" s="191"/>
      <c r="N277" s="191"/>
      <c r="O277" s="191"/>
      <c r="P277" s="192"/>
      <c r="Q277" s="190"/>
    </row>
    <row r="278" spans="1:17" x14ac:dyDescent="0.25">
      <c r="A278" s="40" t="s">
        <v>97</v>
      </c>
      <c r="B278" s="27">
        <v>2023</v>
      </c>
      <c r="C278" s="27" t="s">
        <v>166</v>
      </c>
      <c r="D278" s="27" t="s">
        <v>160</v>
      </c>
      <c r="E278" s="29" t="s">
        <v>101</v>
      </c>
      <c r="F278" s="27" t="s">
        <v>92</v>
      </c>
      <c r="G278" s="414" t="s">
        <v>146</v>
      </c>
      <c r="H278" s="164">
        <f t="shared" si="106"/>
        <v>0</v>
      </c>
      <c r="I278" s="421"/>
      <c r="J278" s="421"/>
      <c r="K278" s="421"/>
      <c r="L278" s="190"/>
      <c r="M278" s="191"/>
      <c r="N278" s="191"/>
      <c r="O278" s="191"/>
      <c r="P278" s="192"/>
      <c r="Q278" s="190"/>
    </row>
    <row r="279" spans="1:17" x14ac:dyDescent="0.25">
      <c r="A279" s="40" t="s">
        <v>97</v>
      </c>
      <c r="B279" s="27">
        <v>2023</v>
      </c>
      <c r="C279" s="27" t="s">
        <v>166</v>
      </c>
      <c r="D279" s="27" t="s">
        <v>161</v>
      </c>
      <c r="E279" s="29" t="s">
        <v>101</v>
      </c>
      <c r="F279" s="27" t="s">
        <v>92</v>
      </c>
      <c r="G279" s="414" t="s">
        <v>146</v>
      </c>
      <c r="H279" s="164">
        <f t="shared" si="106"/>
        <v>0</v>
      </c>
      <c r="I279" s="421"/>
      <c r="J279" s="421"/>
      <c r="K279" s="421"/>
      <c r="L279" s="190"/>
      <c r="M279" s="191"/>
      <c r="N279" s="191"/>
      <c r="O279" s="191"/>
      <c r="P279" s="192"/>
      <c r="Q279" s="190"/>
    </row>
    <row r="280" spans="1:17" x14ac:dyDescent="0.25">
      <c r="A280" s="40" t="s">
        <v>97</v>
      </c>
      <c r="B280" s="27">
        <v>2023</v>
      </c>
      <c r="C280" s="27" t="s">
        <v>166</v>
      </c>
      <c r="D280" s="27" t="s">
        <v>162</v>
      </c>
      <c r="E280" s="29" t="s">
        <v>101</v>
      </c>
      <c r="F280" s="27" t="s">
        <v>92</v>
      </c>
      <c r="G280" s="414" t="s">
        <v>146</v>
      </c>
      <c r="H280" s="164">
        <f t="shared" si="106"/>
        <v>0</v>
      </c>
      <c r="I280" s="421"/>
      <c r="J280" s="421"/>
      <c r="K280" s="421"/>
      <c r="L280" s="190"/>
      <c r="M280" s="191"/>
      <c r="N280" s="191"/>
      <c r="O280" s="191"/>
      <c r="P280" s="192"/>
      <c r="Q280" s="190"/>
    </row>
    <row r="281" spans="1:17" x14ac:dyDescent="0.25">
      <c r="A281" s="40" t="s">
        <v>97</v>
      </c>
      <c r="B281" s="27">
        <v>2023</v>
      </c>
      <c r="C281" s="27" t="s">
        <v>166</v>
      </c>
      <c r="D281" s="27" t="s">
        <v>163</v>
      </c>
      <c r="E281" s="29" t="s">
        <v>101</v>
      </c>
      <c r="F281" s="27" t="s">
        <v>92</v>
      </c>
      <c r="G281" s="414" t="s">
        <v>146</v>
      </c>
      <c r="H281" s="164">
        <f t="shared" si="106"/>
        <v>0</v>
      </c>
      <c r="I281" s="421"/>
      <c r="J281" s="421"/>
      <c r="K281" s="421"/>
      <c r="L281" s="190"/>
      <c r="M281" s="191"/>
      <c r="N281" s="191"/>
      <c r="O281" s="191"/>
      <c r="P281" s="192"/>
      <c r="Q281" s="190"/>
    </row>
    <row r="282" spans="1:17" x14ac:dyDescent="0.25">
      <c r="A282" s="40" t="s">
        <v>97</v>
      </c>
      <c r="B282" s="27">
        <v>2023</v>
      </c>
      <c r="C282" s="27" t="s">
        <v>166</v>
      </c>
      <c r="D282" s="27" t="s">
        <v>164</v>
      </c>
      <c r="E282" s="29" t="s">
        <v>101</v>
      </c>
      <c r="F282" s="27" t="s">
        <v>92</v>
      </c>
      <c r="G282" s="414" t="s">
        <v>146</v>
      </c>
      <c r="H282" s="164">
        <f t="shared" si="106"/>
        <v>0</v>
      </c>
      <c r="I282" s="421"/>
      <c r="J282" s="421"/>
      <c r="K282" s="421"/>
      <c r="L282" s="190"/>
      <c r="M282" s="191"/>
      <c r="N282" s="191"/>
      <c r="O282" s="191"/>
      <c r="P282" s="192"/>
      <c r="Q282" s="190"/>
    </row>
    <row r="283" spans="1:17" x14ac:dyDescent="0.25">
      <c r="A283" s="40" t="s">
        <v>97</v>
      </c>
      <c r="B283" s="27">
        <v>2023</v>
      </c>
      <c r="C283" s="27" t="s">
        <v>166</v>
      </c>
      <c r="D283" s="27" t="s">
        <v>165</v>
      </c>
      <c r="E283" s="29" t="s">
        <v>101</v>
      </c>
      <c r="F283" s="27" t="s">
        <v>92</v>
      </c>
      <c r="G283" s="414" t="s">
        <v>146</v>
      </c>
      <c r="H283" s="164">
        <f t="shared" si="106"/>
        <v>0</v>
      </c>
      <c r="I283" s="421"/>
      <c r="J283" s="421"/>
      <c r="K283" s="421"/>
      <c r="L283" s="190"/>
      <c r="M283" s="191"/>
      <c r="N283" s="191"/>
      <c r="O283" s="191"/>
      <c r="P283" s="192"/>
      <c r="Q283" s="190"/>
    </row>
    <row r="284" spans="1:17" x14ac:dyDescent="0.25">
      <c r="A284" s="65" t="s">
        <v>97</v>
      </c>
      <c r="B284" s="66">
        <v>2021</v>
      </c>
      <c r="C284" s="66" t="s">
        <v>151</v>
      </c>
      <c r="D284" s="66" t="s">
        <v>152</v>
      </c>
      <c r="E284" s="98" t="s">
        <v>102</v>
      </c>
      <c r="F284" s="66" t="s">
        <v>92</v>
      </c>
      <c r="G284" s="416" t="s">
        <v>146</v>
      </c>
      <c r="H284" s="161">
        <f t="shared" si="106"/>
        <v>0</v>
      </c>
      <c r="I284" s="420"/>
      <c r="J284" s="420"/>
      <c r="K284" s="420"/>
      <c r="L284" s="187"/>
      <c r="M284" s="188"/>
      <c r="N284" s="188"/>
      <c r="O284" s="188"/>
      <c r="P284" s="189"/>
      <c r="Q284" s="187"/>
    </row>
    <row r="285" spans="1:17" x14ac:dyDescent="0.25">
      <c r="A285" s="40" t="s">
        <v>97</v>
      </c>
      <c r="B285" s="27">
        <v>2021</v>
      </c>
      <c r="C285" s="27" t="s">
        <v>151</v>
      </c>
      <c r="D285" s="27" t="s">
        <v>153</v>
      </c>
      <c r="E285" s="29" t="s">
        <v>102</v>
      </c>
      <c r="F285" s="27" t="s">
        <v>92</v>
      </c>
      <c r="G285" s="414" t="s">
        <v>146</v>
      </c>
      <c r="H285" s="164">
        <f t="shared" si="106"/>
        <v>0</v>
      </c>
      <c r="I285" s="421"/>
      <c r="J285" s="421"/>
      <c r="K285" s="421"/>
      <c r="L285" s="190"/>
      <c r="M285" s="191"/>
      <c r="N285" s="191"/>
      <c r="O285" s="191"/>
      <c r="P285" s="192"/>
      <c r="Q285" s="190"/>
    </row>
    <row r="286" spans="1:17" x14ac:dyDescent="0.25">
      <c r="A286" s="40" t="s">
        <v>97</v>
      </c>
      <c r="B286" s="27">
        <v>2021</v>
      </c>
      <c r="C286" s="27" t="s">
        <v>151</v>
      </c>
      <c r="D286" s="27" t="s">
        <v>154</v>
      </c>
      <c r="E286" s="29" t="s">
        <v>102</v>
      </c>
      <c r="F286" s="27" t="s">
        <v>92</v>
      </c>
      <c r="G286" s="414" t="s">
        <v>146</v>
      </c>
      <c r="H286" s="164">
        <f t="shared" si="106"/>
        <v>0</v>
      </c>
      <c r="I286" s="421"/>
      <c r="J286" s="421"/>
      <c r="K286" s="421"/>
      <c r="L286" s="190"/>
      <c r="M286" s="191"/>
      <c r="N286" s="191"/>
      <c r="O286" s="191"/>
      <c r="P286" s="192"/>
      <c r="Q286" s="190"/>
    </row>
    <row r="287" spans="1:17" x14ac:dyDescent="0.25">
      <c r="A287" s="40" t="s">
        <v>97</v>
      </c>
      <c r="B287" s="27">
        <v>2021</v>
      </c>
      <c r="C287" s="27" t="s">
        <v>151</v>
      </c>
      <c r="D287" s="27" t="s">
        <v>155</v>
      </c>
      <c r="E287" s="29" t="s">
        <v>102</v>
      </c>
      <c r="F287" s="27" t="s">
        <v>92</v>
      </c>
      <c r="G287" s="414" t="s">
        <v>146</v>
      </c>
      <c r="H287" s="164">
        <f t="shared" si="106"/>
        <v>0</v>
      </c>
      <c r="I287" s="421"/>
      <c r="J287" s="421"/>
      <c r="K287" s="421"/>
      <c r="L287" s="190"/>
      <c r="M287" s="191"/>
      <c r="N287" s="191"/>
      <c r="O287" s="191"/>
      <c r="P287" s="192"/>
      <c r="Q287" s="190"/>
    </row>
    <row r="288" spans="1:17" x14ac:dyDescent="0.25">
      <c r="A288" s="40" t="s">
        <v>97</v>
      </c>
      <c r="B288" s="27">
        <v>2021</v>
      </c>
      <c r="C288" s="27" t="s">
        <v>151</v>
      </c>
      <c r="D288" s="27" t="s">
        <v>156</v>
      </c>
      <c r="E288" s="29" t="s">
        <v>102</v>
      </c>
      <c r="F288" s="27" t="s">
        <v>92</v>
      </c>
      <c r="G288" s="414" t="s">
        <v>146</v>
      </c>
      <c r="H288" s="164">
        <f t="shared" si="106"/>
        <v>0</v>
      </c>
      <c r="I288" s="421"/>
      <c r="J288" s="421"/>
      <c r="K288" s="421"/>
      <c r="L288" s="190"/>
      <c r="M288" s="191"/>
      <c r="N288" s="191"/>
      <c r="O288" s="191"/>
      <c r="P288" s="192"/>
      <c r="Q288" s="190"/>
    </row>
    <row r="289" spans="1:17" x14ac:dyDescent="0.25">
      <c r="A289" s="40" t="s">
        <v>97</v>
      </c>
      <c r="B289" s="27">
        <v>2021</v>
      </c>
      <c r="C289" s="27" t="s">
        <v>151</v>
      </c>
      <c r="D289" s="27" t="s">
        <v>157</v>
      </c>
      <c r="E289" s="29" t="s">
        <v>102</v>
      </c>
      <c r="F289" s="27" t="s">
        <v>92</v>
      </c>
      <c r="G289" s="414" t="s">
        <v>146</v>
      </c>
      <c r="H289" s="164">
        <f t="shared" si="106"/>
        <v>0</v>
      </c>
      <c r="I289" s="421"/>
      <c r="J289" s="421"/>
      <c r="K289" s="421"/>
      <c r="L289" s="190"/>
      <c r="M289" s="191"/>
      <c r="N289" s="191"/>
      <c r="O289" s="191"/>
      <c r="P289" s="192"/>
      <c r="Q289" s="190"/>
    </row>
    <row r="290" spans="1:17" x14ac:dyDescent="0.25">
      <c r="A290" s="40" t="s">
        <v>97</v>
      </c>
      <c r="B290" s="27">
        <v>2021</v>
      </c>
      <c r="C290" s="27" t="s">
        <v>151</v>
      </c>
      <c r="D290" s="27" t="s">
        <v>158</v>
      </c>
      <c r="E290" s="29" t="s">
        <v>102</v>
      </c>
      <c r="F290" s="27" t="s">
        <v>92</v>
      </c>
      <c r="G290" s="414" t="s">
        <v>146</v>
      </c>
      <c r="H290" s="164">
        <f t="shared" si="106"/>
        <v>0</v>
      </c>
      <c r="I290" s="421"/>
      <c r="J290" s="421"/>
      <c r="K290" s="421"/>
      <c r="L290" s="190"/>
      <c r="M290" s="191"/>
      <c r="N290" s="191"/>
      <c r="O290" s="191"/>
      <c r="P290" s="192"/>
      <c r="Q290" s="190"/>
    </row>
    <row r="291" spans="1:17" x14ac:dyDescent="0.25">
      <c r="A291" s="40" t="s">
        <v>97</v>
      </c>
      <c r="B291" s="27">
        <v>2021</v>
      </c>
      <c r="C291" s="27" t="s">
        <v>151</v>
      </c>
      <c r="D291" s="27" t="s">
        <v>159</v>
      </c>
      <c r="E291" s="29" t="s">
        <v>102</v>
      </c>
      <c r="F291" s="27" t="s">
        <v>92</v>
      </c>
      <c r="G291" s="414" t="s">
        <v>146</v>
      </c>
      <c r="H291" s="164">
        <f t="shared" si="106"/>
        <v>0</v>
      </c>
      <c r="I291" s="421"/>
      <c r="J291" s="421"/>
      <c r="K291" s="421"/>
      <c r="L291" s="190"/>
      <c r="M291" s="191"/>
      <c r="N291" s="191"/>
      <c r="O291" s="191"/>
      <c r="P291" s="192"/>
      <c r="Q291" s="190"/>
    </row>
    <row r="292" spans="1:17" x14ac:dyDescent="0.25">
      <c r="A292" s="40" t="s">
        <v>97</v>
      </c>
      <c r="B292" s="27">
        <v>2021</v>
      </c>
      <c r="C292" s="27" t="s">
        <v>151</v>
      </c>
      <c r="D292" s="27" t="s">
        <v>160</v>
      </c>
      <c r="E292" s="29" t="s">
        <v>102</v>
      </c>
      <c r="F292" s="27" t="s">
        <v>92</v>
      </c>
      <c r="G292" s="414" t="s">
        <v>146</v>
      </c>
      <c r="H292" s="164">
        <f t="shared" si="106"/>
        <v>0</v>
      </c>
      <c r="I292" s="421"/>
      <c r="J292" s="421"/>
      <c r="K292" s="421"/>
      <c r="L292" s="190"/>
      <c r="M292" s="191"/>
      <c r="N292" s="191"/>
      <c r="O292" s="191"/>
      <c r="P292" s="192"/>
      <c r="Q292" s="190"/>
    </row>
    <row r="293" spans="1:17" x14ac:dyDescent="0.25">
      <c r="A293" s="40" t="s">
        <v>97</v>
      </c>
      <c r="B293" s="27">
        <v>2021</v>
      </c>
      <c r="C293" s="27" t="s">
        <v>151</v>
      </c>
      <c r="D293" s="27" t="s">
        <v>161</v>
      </c>
      <c r="E293" s="29" t="s">
        <v>102</v>
      </c>
      <c r="F293" s="27" t="s">
        <v>92</v>
      </c>
      <c r="G293" s="414" t="s">
        <v>146</v>
      </c>
      <c r="H293" s="164">
        <f t="shared" si="106"/>
        <v>0</v>
      </c>
      <c r="I293" s="421"/>
      <c r="J293" s="421"/>
      <c r="K293" s="421"/>
      <c r="L293" s="190"/>
      <c r="M293" s="191"/>
      <c r="N293" s="191"/>
      <c r="O293" s="191"/>
      <c r="P293" s="192"/>
      <c r="Q293" s="190"/>
    </row>
    <row r="294" spans="1:17" x14ac:dyDescent="0.25">
      <c r="A294" s="40" t="s">
        <v>97</v>
      </c>
      <c r="B294" s="27">
        <v>2021</v>
      </c>
      <c r="C294" s="27" t="s">
        <v>151</v>
      </c>
      <c r="D294" s="27" t="s">
        <v>162</v>
      </c>
      <c r="E294" s="29" t="s">
        <v>102</v>
      </c>
      <c r="F294" s="27" t="s">
        <v>92</v>
      </c>
      <c r="G294" s="414" t="s">
        <v>146</v>
      </c>
      <c r="H294" s="164">
        <f t="shared" si="106"/>
        <v>0</v>
      </c>
      <c r="I294" s="421"/>
      <c r="J294" s="421"/>
      <c r="K294" s="421"/>
      <c r="L294" s="190"/>
      <c r="M294" s="191"/>
      <c r="N294" s="191"/>
      <c r="O294" s="191"/>
      <c r="P294" s="192"/>
      <c r="Q294" s="190"/>
    </row>
    <row r="295" spans="1:17" x14ac:dyDescent="0.25">
      <c r="A295" s="40" t="s">
        <v>97</v>
      </c>
      <c r="B295" s="27">
        <v>2021</v>
      </c>
      <c r="C295" s="27" t="s">
        <v>151</v>
      </c>
      <c r="D295" s="27" t="s">
        <v>163</v>
      </c>
      <c r="E295" s="29" t="s">
        <v>102</v>
      </c>
      <c r="F295" s="27" t="s">
        <v>92</v>
      </c>
      <c r="G295" s="414" t="s">
        <v>146</v>
      </c>
      <c r="H295" s="164">
        <f t="shared" si="106"/>
        <v>0</v>
      </c>
      <c r="I295" s="421"/>
      <c r="J295" s="421"/>
      <c r="K295" s="421"/>
      <c r="L295" s="190"/>
      <c r="M295" s="191"/>
      <c r="N295" s="191"/>
      <c r="O295" s="191"/>
      <c r="P295" s="192"/>
      <c r="Q295" s="190"/>
    </row>
    <row r="296" spans="1:17" x14ac:dyDescent="0.25">
      <c r="A296" s="40" t="s">
        <v>97</v>
      </c>
      <c r="B296" s="27">
        <v>2021</v>
      </c>
      <c r="C296" s="27" t="s">
        <v>151</v>
      </c>
      <c r="D296" s="27" t="s">
        <v>164</v>
      </c>
      <c r="E296" s="29" t="s">
        <v>102</v>
      </c>
      <c r="F296" s="27" t="s">
        <v>92</v>
      </c>
      <c r="G296" s="414" t="s">
        <v>146</v>
      </c>
      <c r="H296" s="164">
        <f t="shared" si="106"/>
        <v>0</v>
      </c>
      <c r="I296" s="421"/>
      <c r="J296" s="421"/>
      <c r="K296" s="421"/>
      <c r="L296" s="190"/>
      <c r="M296" s="191"/>
      <c r="N296" s="191"/>
      <c r="O296" s="191"/>
      <c r="P296" s="192"/>
      <c r="Q296" s="190"/>
    </row>
    <row r="297" spans="1:17" x14ac:dyDescent="0.25">
      <c r="A297" s="40" t="s">
        <v>97</v>
      </c>
      <c r="B297" s="27">
        <v>2021</v>
      </c>
      <c r="C297" s="27" t="s">
        <v>151</v>
      </c>
      <c r="D297" s="27" t="s">
        <v>165</v>
      </c>
      <c r="E297" s="29" t="s">
        <v>102</v>
      </c>
      <c r="F297" s="27" t="s">
        <v>92</v>
      </c>
      <c r="G297" s="414" t="s">
        <v>146</v>
      </c>
      <c r="H297" s="164">
        <f t="shared" si="106"/>
        <v>0</v>
      </c>
      <c r="I297" s="421"/>
      <c r="J297" s="421"/>
      <c r="K297" s="421"/>
      <c r="L297" s="190"/>
      <c r="M297" s="191"/>
      <c r="N297" s="191"/>
      <c r="O297" s="191"/>
      <c r="P297" s="192"/>
      <c r="Q297" s="190"/>
    </row>
    <row r="298" spans="1:17" x14ac:dyDescent="0.25">
      <c r="A298" s="40" t="s">
        <v>97</v>
      </c>
      <c r="B298" s="27">
        <v>2021</v>
      </c>
      <c r="C298" s="27" t="s">
        <v>166</v>
      </c>
      <c r="D298" s="27" t="s">
        <v>152</v>
      </c>
      <c r="E298" s="29" t="s">
        <v>102</v>
      </c>
      <c r="F298" s="27" t="s">
        <v>92</v>
      </c>
      <c r="G298" s="414" t="s">
        <v>146</v>
      </c>
      <c r="H298" s="164">
        <f t="shared" si="106"/>
        <v>0</v>
      </c>
      <c r="I298" s="421"/>
      <c r="J298" s="421"/>
      <c r="K298" s="421"/>
      <c r="L298" s="190"/>
      <c r="M298" s="191"/>
      <c r="N298" s="191"/>
      <c r="O298" s="191"/>
      <c r="P298" s="192"/>
      <c r="Q298" s="190"/>
    </row>
    <row r="299" spans="1:17" x14ac:dyDescent="0.25">
      <c r="A299" s="40" t="s">
        <v>97</v>
      </c>
      <c r="B299" s="27">
        <v>2021</v>
      </c>
      <c r="C299" s="27" t="s">
        <v>166</v>
      </c>
      <c r="D299" s="27" t="s">
        <v>153</v>
      </c>
      <c r="E299" s="29" t="s">
        <v>102</v>
      </c>
      <c r="F299" s="27" t="s">
        <v>92</v>
      </c>
      <c r="G299" s="414" t="s">
        <v>146</v>
      </c>
      <c r="H299" s="164">
        <f t="shared" si="106"/>
        <v>0</v>
      </c>
      <c r="I299" s="421"/>
      <c r="J299" s="421"/>
      <c r="K299" s="421"/>
      <c r="L299" s="190"/>
      <c r="M299" s="191"/>
      <c r="N299" s="191"/>
      <c r="O299" s="191"/>
      <c r="P299" s="192"/>
      <c r="Q299" s="190"/>
    </row>
    <row r="300" spans="1:17" x14ac:dyDescent="0.25">
      <c r="A300" s="40" t="s">
        <v>97</v>
      </c>
      <c r="B300" s="27">
        <v>2021</v>
      </c>
      <c r="C300" s="27" t="s">
        <v>166</v>
      </c>
      <c r="D300" s="27" t="s">
        <v>154</v>
      </c>
      <c r="E300" s="29" t="s">
        <v>102</v>
      </c>
      <c r="F300" s="27" t="s">
        <v>92</v>
      </c>
      <c r="G300" s="414" t="s">
        <v>146</v>
      </c>
      <c r="H300" s="164">
        <f t="shared" si="106"/>
        <v>0</v>
      </c>
      <c r="I300" s="421"/>
      <c r="J300" s="421"/>
      <c r="K300" s="421"/>
      <c r="L300" s="190"/>
      <c r="M300" s="191"/>
      <c r="N300" s="191"/>
      <c r="O300" s="191"/>
      <c r="P300" s="192"/>
      <c r="Q300" s="190"/>
    </row>
    <row r="301" spans="1:17" x14ac:dyDescent="0.25">
      <c r="A301" s="40" t="s">
        <v>97</v>
      </c>
      <c r="B301" s="27">
        <v>2021</v>
      </c>
      <c r="C301" s="27" t="s">
        <v>166</v>
      </c>
      <c r="D301" s="27" t="s">
        <v>155</v>
      </c>
      <c r="E301" s="29" t="s">
        <v>102</v>
      </c>
      <c r="F301" s="27" t="s">
        <v>92</v>
      </c>
      <c r="G301" s="414" t="s">
        <v>146</v>
      </c>
      <c r="H301" s="164">
        <f t="shared" si="106"/>
        <v>0</v>
      </c>
      <c r="I301" s="421"/>
      <c r="J301" s="421"/>
      <c r="K301" s="421"/>
      <c r="L301" s="190"/>
      <c r="M301" s="191"/>
      <c r="N301" s="191"/>
      <c r="O301" s="191"/>
      <c r="P301" s="192"/>
      <c r="Q301" s="190"/>
    </row>
    <row r="302" spans="1:17" x14ac:dyDescent="0.25">
      <c r="A302" s="40" t="s">
        <v>97</v>
      </c>
      <c r="B302" s="27">
        <v>2021</v>
      </c>
      <c r="C302" s="27" t="s">
        <v>166</v>
      </c>
      <c r="D302" s="27" t="s">
        <v>156</v>
      </c>
      <c r="E302" s="29" t="s">
        <v>102</v>
      </c>
      <c r="F302" s="27" t="s">
        <v>92</v>
      </c>
      <c r="G302" s="414" t="s">
        <v>146</v>
      </c>
      <c r="H302" s="164">
        <f t="shared" si="106"/>
        <v>0</v>
      </c>
      <c r="I302" s="421"/>
      <c r="J302" s="421"/>
      <c r="K302" s="421"/>
      <c r="L302" s="190"/>
      <c r="M302" s="191"/>
      <c r="N302" s="191"/>
      <c r="O302" s="191"/>
      <c r="P302" s="192"/>
      <c r="Q302" s="190"/>
    </row>
    <row r="303" spans="1:17" x14ac:dyDescent="0.25">
      <c r="A303" s="40" t="s">
        <v>97</v>
      </c>
      <c r="B303" s="27">
        <v>2021</v>
      </c>
      <c r="C303" s="27" t="s">
        <v>166</v>
      </c>
      <c r="D303" s="27" t="s">
        <v>157</v>
      </c>
      <c r="E303" s="29" t="s">
        <v>102</v>
      </c>
      <c r="F303" s="27" t="s">
        <v>92</v>
      </c>
      <c r="G303" s="414" t="s">
        <v>146</v>
      </c>
      <c r="H303" s="164">
        <f t="shared" si="106"/>
        <v>0</v>
      </c>
      <c r="I303" s="421"/>
      <c r="J303" s="421"/>
      <c r="K303" s="421"/>
      <c r="L303" s="190"/>
      <c r="M303" s="191"/>
      <c r="N303" s="191"/>
      <c r="O303" s="191"/>
      <c r="P303" s="192"/>
      <c r="Q303" s="190"/>
    </row>
    <row r="304" spans="1:17" x14ac:dyDescent="0.25">
      <c r="A304" s="40" t="s">
        <v>97</v>
      </c>
      <c r="B304" s="27">
        <v>2021</v>
      </c>
      <c r="C304" s="27" t="s">
        <v>166</v>
      </c>
      <c r="D304" s="27" t="s">
        <v>158</v>
      </c>
      <c r="E304" s="29" t="s">
        <v>102</v>
      </c>
      <c r="F304" s="27" t="s">
        <v>92</v>
      </c>
      <c r="G304" s="414" t="s">
        <v>146</v>
      </c>
      <c r="H304" s="164">
        <f t="shared" si="106"/>
        <v>0</v>
      </c>
      <c r="I304" s="421"/>
      <c r="J304" s="421"/>
      <c r="K304" s="421"/>
      <c r="L304" s="190"/>
      <c r="M304" s="191"/>
      <c r="N304" s="191"/>
      <c r="O304" s="191"/>
      <c r="P304" s="192"/>
      <c r="Q304" s="190"/>
    </row>
    <row r="305" spans="1:17" x14ac:dyDescent="0.25">
      <c r="A305" s="40" t="s">
        <v>97</v>
      </c>
      <c r="B305" s="27">
        <v>2021</v>
      </c>
      <c r="C305" s="27" t="s">
        <v>166</v>
      </c>
      <c r="D305" s="27" t="s">
        <v>159</v>
      </c>
      <c r="E305" s="29" t="s">
        <v>102</v>
      </c>
      <c r="F305" s="27" t="s">
        <v>92</v>
      </c>
      <c r="G305" s="414" t="s">
        <v>146</v>
      </c>
      <c r="H305" s="164">
        <f t="shared" si="106"/>
        <v>0</v>
      </c>
      <c r="I305" s="421"/>
      <c r="J305" s="421"/>
      <c r="K305" s="421"/>
      <c r="L305" s="190"/>
      <c r="M305" s="191"/>
      <c r="N305" s="191"/>
      <c r="O305" s="191"/>
      <c r="P305" s="192"/>
      <c r="Q305" s="190"/>
    </row>
    <row r="306" spans="1:17" x14ac:dyDescent="0.25">
      <c r="A306" s="40" t="s">
        <v>97</v>
      </c>
      <c r="B306" s="27">
        <v>2021</v>
      </c>
      <c r="C306" s="27" t="s">
        <v>166</v>
      </c>
      <c r="D306" s="27" t="s">
        <v>160</v>
      </c>
      <c r="E306" s="29" t="s">
        <v>102</v>
      </c>
      <c r="F306" s="27" t="s">
        <v>92</v>
      </c>
      <c r="G306" s="414" t="s">
        <v>146</v>
      </c>
      <c r="H306" s="164">
        <f t="shared" si="106"/>
        <v>0</v>
      </c>
      <c r="I306" s="421"/>
      <c r="J306" s="421"/>
      <c r="K306" s="421"/>
      <c r="L306" s="190"/>
      <c r="M306" s="191"/>
      <c r="N306" s="191"/>
      <c r="O306" s="191"/>
      <c r="P306" s="192"/>
      <c r="Q306" s="190"/>
    </row>
    <row r="307" spans="1:17" x14ac:dyDescent="0.25">
      <c r="A307" s="40" t="s">
        <v>97</v>
      </c>
      <c r="B307" s="27">
        <v>2021</v>
      </c>
      <c r="C307" s="27" t="s">
        <v>166</v>
      </c>
      <c r="D307" s="27" t="s">
        <v>161</v>
      </c>
      <c r="E307" s="29" t="s">
        <v>102</v>
      </c>
      <c r="F307" s="27" t="s">
        <v>92</v>
      </c>
      <c r="G307" s="414" t="s">
        <v>146</v>
      </c>
      <c r="H307" s="164">
        <f t="shared" si="106"/>
        <v>0</v>
      </c>
      <c r="I307" s="421"/>
      <c r="J307" s="421"/>
      <c r="K307" s="421"/>
      <c r="L307" s="190"/>
      <c r="M307" s="191"/>
      <c r="N307" s="191"/>
      <c r="O307" s="191"/>
      <c r="P307" s="192"/>
      <c r="Q307" s="190"/>
    </row>
    <row r="308" spans="1:17" x14ac:dyDescent="0.25">
      <c r="A308" s="40" t="s">
        <v>97</v>
      </c>
      <c r="B308" s="27">
        <v>2021</v>
      </c>
      <c r="C308" s="27" t="s">
        <v>166</v>
      </c>
      <c r="D308" s="27" t="s">
        <v>162</v>
      </c>
      <c r="E308" s="29" t="s">
        <v>102</v>
      </c>
      <c r="F308" s="27" t="s">
        <v>92</v>
      </c>
      <c r="G308" s="414" t="s">
        <v>146</v>
      </c>
      <c r="H308" s="164">
        <f t="shared" si="106"/>
        <v>0</v>
      </c>
      <c r="I308" s="421"/>
      <c r="J308" s="421"/>
      <c r="K308" s="421"/>
      <c r="L308" s="190"/>
      <c r="M308" s="191"/>
      <c r="N308" s="191"/>
      <c r="O308" s="191"/>
      <c r="P308" s="192"/>
      <c r="Q308" s="190"/>
    </row>
    <row r="309" spans="1:17" x14ac:dyDescent="0.25">
      <c r="A309" s="40" t="s">
        <v>97</v>
      </c>
      <c r="B309" s="27">
        <v>2021</v>
      </c>
      <c r="C309" s="27" t="s">
        <v>166</v>
      </c>
      <c r="D309" s="27" t="s">
        <v>163</v>
      </c>
      <c r="E309" s="29" t="s">
        <v>102</v>
      </c>
      <c r="F309" s="27" t="s">
        <v>92</v>
      </c>
      <c r="G309" s="414" t="s">
        <v>146</v>
      </c>
      <c r="H309" s="164">
        <f t="shared" si="106"/>
        <v>0</v>
      </c>
      <c r="I309" s="421"/>
      <c r="J309" s="421"/>
      <c r="K309" s="421"/>
      <c r="L309" s="190"/>
      <c r="M309" s="191"/>
      <c r="N309" s="191"/>
      <c r="O309" s="191"/>
      <c r="P309" s="192"/>
      <c r="Q309" s="190"/>
    </row>
    <row r="310" spans="1:17" x14ac:dyDescent="0.25">
      <c r="A310" s="40" t="s">
        <v>97</v>
      </c>
      <c r="B310" s="27">
        <v>2021</v>
      </c>
      <c r="C310" s="27" t="s">
        <v>166</v>
      </c>
      <c r="D310" s="27" t="s">
        <v>164</v>
      </c>
      <c r="E310" s="29" t="s">
        <v>102</v>
      </c>
      <c r="F310" s="27" t="s">
        <v>92</v>
      </c>
      <c r="G310" s="414" t="s">
        <v>146</v>
      </c>
      <c r="H310" s="164">
        <f t="shared" si="106"/>
        <v>0</v>
      </c>
      <c r="I310" s="421"/>
      <c r="J310" s="421"/>
      <c r="K310" s="421"/>
      <c r="L310" s="190"/>
      <c r="M310" s="191"/>
      <c r="N310" s="191"/>
      <c r="O310" s="191"/>
      <c r="P310" s="192"/>
      <c r="Q310" s="190"/>
    </row>
    <row r="311" spans="1:17" x14ac:dyDescent="0.25">
      <c r="A311" s="40" t="s">
        <v>97</v>
      </c>
      <c r="B311" s="27">
        <v>2021</v>
      </c>
      <c r="C311" s="27" t="s">
        <v>166</v>
      </c>
      <c r="D311" s="27" t="s">
        <v>165</v>
      </c>
      <c r="E311" s="29" t="s">
        <v>102</v>
      </c>
      <c r="F311" s="27" t="s">
        <v>92</v>
      </c>
      <c r="G311" s="414" t="s">
        <v>146</v>
      </c>
      <c r="H311" s="164">
        <f t="shared" si="106"/>
        <v>0</v>
      </c>
      <c r="I311" s="421"/>
      <c r="J311" s="421"/>
      <c r="K311" s="421"/>
      <c r="L311" s="190"/>
      <c r="M311" s="191"/>
      <c r="N311" s="191"/>
      <c r="O311" s="191"/>
      <c r="P311" s="192"/>
      <c r="Q311" s="190"/>
    </row>
    <row r="312" spans="1:17" x14ac:dyDescent="0.25">
      <c r="A312" s="65" t="s">
        <v>97</v>
      </c>
      <c r="B312" s="66">
        <v>2022</v>
      </c>
      <c r="C312" s="66" t="s">
        <v>151</v>
      </c>
      <c r="D312" s="66" t="s">
        <v>152</v>
      </c>
      <c r="E312" s="98" t="s">
        <v>102</v>
      </c>
      <c r="F312" s="66" t="s">
        <v>92</v>
      </c>
      <c r="G312" s="416" t="s">
        <v>146</v>
      </c>
      <c r="H312" s="161">
        <f t="shared" si="106"/>
        <v>0</v>
      </c>
      <c r="I312" s="420"/>
      <c r="J312" s="420"/>
      <c r="K312" s="420"/>
      <c r="L312" s="187"/>
      <c r="M312" s="188"/>
      <c r="N312" s="188"/>
      <c r="O312" s="188"/>
      <c r="P312" s="189"/>
      <c r="Q312" s="187"/>
    </row>
    <row r="313" spans="1:17" x14ac:dyDescent="0.25">
      <c r="A313" s="40" t="s">
        <v>97</v>
      </c>
      <c r="B313" s="27">
        <v>2022</v>
      </c>
      <c r="C313" s="27" t="s">
        <v>151</v>
      </c>
      <c r="D313" s="27" t="s">
        <v>153</v>
      </c>
      <c r="E313" s="29" t="s">
        <v>102</v>
      </c>
      <c r="F313" s="27" t="s">
        <v>92</v>
      </c>
      <c r="G313" s="414" t="s">
        <v>146</v>
      </c>
      <c r="H313" s="164">
        <f t="shared" si="106"/>
        <v>0</v>
      </c>
      <c r="I313" s="421"/>
      <c r="J313" s="421"/>
      <c r="K313" s="421"/>
      <c r="L313" s="190"/>
      <c r="M313" s="191"/>
      <c r="N313" s="191"/>
      <c r="O313" s="191"/>
      <c r="P313" s="192"/>
      <c r="Q313" s="190"/>
    </row>
    <row r="314" spans="1:17" x14ac:dyDescent="0.25">
      <c r="A314" s="40" t="s">
        <v>97</v>
      </c>
      <c r="B314" s="27">
        <v>2022</v>
      </c>
      <c r="C314" s="27" t="s">
        <v>151</v>
      </c>
      <c r="D314" s="27" t="s">
        <v>154</v>
      </c>
      <c r="E314" s="29" t="s">
        <v>102</v>
      </c>
      <c r="F314" s="27" t="s">
        <v>92</v>
      </c>
      <c r="G314" s="414" t="s">
        <v>146</v>
      </c>
      <c r="H314" s="164">
        <f t="shared" si="106"/>
        <v>0</v>
      </c>
      <c r="I314" s="421"/>
      <c r="J314" s="421"/>
      <c r="K314" s="421"/>
      <c r="L314" s="190"/>
      <c r="M314" s="191"/>
      <c r="N314" s="191"/>
      <c r="O314" s="191"/>
      <c r="P314" s="192"/>
      <c r="Q314" s="190"/>
    </row>
    <row r="315" spans="1:17" x14ac:dyDescent="0.25">
      <c r="A315" s="40" t="s">
        <v>97</v>
      </c>
      <c r="B315" s="27">
        <v>2022</v>
      </c>
      <c r="C315" s="27" t="s">
        <v>151</v>
      </c>
      <c r="D315" s="27" t="s">
        <v>155</v>
      </c>
      <c r="E315" s="29" t="s">
        <v>102</v>
      </c>
      <c r="F315" s="27" t="s">
        <v>92</v>
      </c>
      <c r="G315" s="414" t="s">
        <v>146</v>
      </c>
      <c r="H315" s="164">
        <f t="shared" si="106"/>
        <v>0</v>
      </c>
      <c r="I315" s="421"/>
      <c r="J315" s="421"/>
      <c r="K315" s="421"/>
      <c r="L315" s="190"/>
      <c r="M315" s="191"/>
      <c r="N315" s="191"/>
      <c r="O315" s="191"/>
      <c r="P315" s="192"/>
      <c r="Q315" s="190"/>
    </row>
    <row r="316" spans="1:17" x14ac:dyDescent="0.25">
      <c r="A316" s="40" t="s">
        <v>97</v>
      </c>
      <c r="B316" s="27">
        <v>2022</v>
      </c>
      <c r="C316" s="27" t="s">
        <v>151</v>
      </c>
      <c r="D316" s="27" t="s">
        <v>156</v>
      </c>
      <c r="E316" s="29" t="s">
        <v>102</v>
      </c>
      <c r="F316" s="27" t="s">
        <v>92</v>
      </c>
      <c r="G316" s="414" t="s">
        <v>146</v>
      </c>
      <c r="H316" s="164">
        <f t="shared" si="106"/>
        <v>0</v>
      </c>
      <c r="I316" s="421"/>
      <c r="J316" s="421"/>
      <c r="K316" s="421"/>
      <c r="L316" s="190"/>
      <c r="M316" s="191"/>
      <c r="N316" s="191"/>
      <c r="O316" s="191"/>
      <c r="P316" s="192"/>
      <c r="Q316" s="190"/>
    </row>
    <row r="317" spans="1:17" x14ac:dyDescent="0.25">
      <c r="A317" s="40" t="s">
        <v>97</v>
      </c>
      <c r="B317" s="27">
        <v>2022</v>
      </c>
      <c r="C317" s="27" t="s">
        <v>151</v>
      </c>
      <c r="D317" s="27" t="s">
        <v>157</v>
      </c>
      <c r="E317" s="29" t="s">
        <v>102</v>
      </c>
      <c r="F317" s="27" t="s">
        <v>92</v>
      </c>
      <c r="G317" s="414" t="s">
        <v>146</v>
      </c>
      <c r="H317" s="164">
        <f t="shared" si="106"/>
        <v>0</v>
      </c>
      <c r="I317" s="421"/>
      <c r="J317" s="421"/>
      <c r="K317" s="421"/>
      <c r="L317" s="190"/>
      <c r="M317" s="191"/>
      <c r="N317" s="191"/>
      <c r="O317" s="191"/>
      <c r="P317" s="192"/>
      <c r="Q317" s="190"/>
    </row>
    <row r="318" spans="1:17" x14ac:dyDescent="0.25">
      <c r="A318" s="40" t="s">
        <v>97</v>
      </c>
      <c r="B318" s="27">
        <v>2022</v>
      </c>
      <c r="C318" s="27" t="s">
        <v>151</v>
      </c>
      <c r="D318" s="27" t="s">
        <v>158</v>
      </c>
      <c r="E318" s="29" t="s">
        <v>102</v>
      </c>
      <c r="F318" s="27" t="s">
        <v>92</v>
      </c>
      <c r="G318" s="414" t="s">
        <v>146</v>
      </c>
      <c r="H318" s="164">
        <f t="shared" si="106"/>
        <v>0</v>
      </c>
      <c r="I318" s="421"/>
      <c r="J318" s="421"/>
      <c r="K318" s="421"/>
      <c r="L318" s="190"/>
      <c r="M318" s="191"/>
      <c r="N318" s="191"/>
      <c r="O318" s="191"/>
      <c r="P318" s="192"/>
      <c r="Q318" s="190"/>
    </row>
    <row r="319" spans="1:17" x14ac:dyDescent="0.25">
      <c r="A319" s="40" t="s">
        <v>97</v>
      </c>
      <c r="B319" s="27">
        <v>2022</v>
      </c>
      <c r="C319" s="27" t="s">
        <v>151</v>
      </c>
      <c r="D319" s="27" t="s">
        <v>159</v>
      </c>
      <c r="E319" s="29" t="s">
        <v>102</v>
      </c>
      <c r="F319" s="27" t="s">
        <v>92</v>
      </c>
      <c r="G319" s="414" t="s">
        <v>146</v>
      </c>
      <c r="H319" s="164">
        <f t="shared" si="106"/>
        <v>0</v>
      </c>
      <c r="I319" s="421"/>
      <c r="J319" s="421"/>
      <c r="K319" s="421"/>
      <c r="L319" s="190"/>
      <c r="M319" s="191"/>
      <c r="N319" s="191"/>
      <c r="O319" s="191"/>
      <c r="P319" s="192"/>
      <c r="Q319" s="190"/>
    </row>
    <row r="320" spans="1:17" x14ac:dyDescent="0.25">
      <c r="A320" s="40" t="s">
        <v>97</v>
      </c>
      <c r="B320" s="27">
        <v>2022</v>
      </c>
      <c r="C320" s="27" t="s">
        <v>151</v>
      </c>
      <c r="D320" s="27" t="s">
        <v>160</v>
      </c>
      <c r="E320" s="29" t="s">
        <v>102</v>
      </c>
      <c r="F320" s="27" t="s">
        <v>92</v>
      </c>
      <c r="G320" s="414" t="s">
        <v>146</v>
      </c>
      <c r="H320" s="164">
        <f t="shared" si="106"/>
        <v>0</v>
      </c>
      <c r="I320" s="421"/>
      <c r="J320" s="421"/>
      <c r="K320" s="421"/>
      <c r="L320" s="190"/>
      <c r="M320" s="191"/>
      <c r="N320" s="191"/>
      <c r="O320" s="191"/>
      <c r="P320" s="192"/>
      <c r="Q320" s="190"/>
    </row>
    <row r="321" spans="1:17" x14ac:dyDescent="0.25">
      <c r="A321" s="40" t="s">
        <v>97</v>
      </c>
      <c r="B321" s="27">
        <v>2022</v>
      </c>
      <c r="C321" s="27" t="s">
        <v>151</v>
      </c>
      <c r="D321" s="27" t="s">
        <v>161</v>
      </c>
      <c r="E321" s="29" t="s">
        <v>102</v>
      </c>
      <c r="F321" s="27" t="s">
        <v>92</v>
      </c>
      <c r="G321" s="414" t="s">
        <v>146</v>
      </c>
      <c r="H321" s="164">
        <f t="shared" si="106"/>
        <v>0</v>
      </c>
      <c r="I321" s="421"/>
      <c r="J321" s="421"/>
      <c r="K321" s="421"/>
      <c r="L321" s="190"/>
      <c r="M321" s="191"/>
      <c r="N321" s="191"/>
      <c r="O321" s="191"/>
      <c r="P321" s="192"/>
      <c r="Q321" s="190"/>
    </row>
    <row r="322" spans="1:17" x14ac:dyDescent="0.25">
      <c r="A322" s="40" t="s">
        <v>97</v>
      </c>
      <c r="B322" s="27">
        <v>2022</v>
      </c>
      <c r="C322" s="27" t="s">
        <v>151</v>
      </c>
      <c r="D322" s="27" t="s">
        <v>162</v>
      </c>
      <c r="E322" s="29" t="s">
        <v>102</v>
      </c>
      <c r="F322" s="27" t="s">
        <v>92</v>
      </c>
      <c r="G322" s="414" t="s">
        <v>146</v>
      </c>
      <c r="H322" s="164">
        <f t="shared" si="106"/>
        <v>0</v>
      </c>
      <c r="I322" s="421"/>
      <c r="J322" s="421"/>
      <c r="K322" s="421"/>
      <c r="L322" s="190"/>
      <c r="M322" s="191"/>
      <c r="N322" s="191"/>
      <c r="O322" s="191"/>
      <c r="P322" s="192"/>
      <c r="Q322" s="190"/>
    </row>
    <row r="323" spans="1:17" x14ac:dyDescent="0.25">
      <c r="A323" s="40" t="s">
        <v>97</v>
      </c>
      <c r="B323" s="27">
        <v>2022</v>
      </c>
      <c r="C323" s="27" t="s">
        <v>151</v>
      </c>
      <c r="D323" s="27" t="s">
        <v>163</v>
      </c>
      <c r="E323" s="29" t="s">
        <v>102</v>
      </c>
      <c r="F323" s="27" t="s">
        <v>92</v>
      </c>
      <c r="G323" s="414" t="s">
        <v>146</v>
      </c>
      <c r="H323" s="164">
        <f t="shared" si="106"/>
        <v>0</v>
      </c>
      <c r="I323" s="421"/>
      <c r="J323" s="421"/>
      <c r="K323" s="421"/>
      <c r="L323" s="190"/>
      <c r="M323" s="191"/>
      <c r="N323" s="191"/>
      <c r="O323" s="191"/>
      <c r="P323" s="192"/>
      <c r="Q323" s="190"/>
    </row>
    <row r="324" spans="1:17" x14ac:dyDescent="0.25">
      <c r="A324" s="40" t="s">
        <v>97</v>
      </c>
      <c r="B324" s="27">
        <v>2022</v>
      </c>
      <c r="C324" s="27" t="s">
        <v>151</v>
      </c>
      <c r="D324" s="27" t="s">
        <v>164</v>
      </c>
      <c r="E324" s="29" t="s">
        <v>102</v>
      </c>
      <c r="F324" s="27" t="s">
        <v>92</v>
      </c>
      <c r="G324" s="414" t="s">
        <v>146</v>
      </c>
      <c r="H324" s="164">
        <f t="shared" si="106"/>
        <v>0</v>
      </c>
      <c r="I324" s="421"/>
      <c r="J324" s="421"/>
      <c r="K324" s="421"/>
      <c r="L324" s="190"/>
      <c r="M324" s="191"/>
      <c r="N324" s="191"/>
      <c r="O324" s="191"/>
      <c r="P324" s="192"/>
      <c r="Q324" s="190"/>
    </row>
    <row r="325" spans="1:17" x14ac:dyDescent="0.25">
      <c r="A325" s="40" t="s">
        <v>97</v>
      </c>
      <c r="B325" s="27">
        <v>2022</v>
      </c>
      <c r="C325" s="27" t="s">
        <v>151</v>
      </c>
      <c r="D325" s="27" t="s">
        <v>165</v>
      </c>
      <c r="E325" s="29" t="s">
        <v>102</v>
      </c>
      <c r="F325" s="27" t="s">
        <v>92</v>
      </c>
      <c r="G325" s="414" t="s">
        <v>146</v>
      </c>
      <c r="H325" s="164">
        <f t="shared" si="106"/>
        <v>0</v>
      </c>
      <c r="I325" s="421"/>
      <c r="J325" s="421"/>
      <c r="K325" s="421"/>
      <c r="L325" s="190"/>
      <c r="M325" s="191"/>
      <c r="N325" s="191"/>
      <c r="O325" s="191"/>
      <c r="P325" s="192"/>
      <c r="Q325" s="190"/>
    </row>
    <row r="326" spans="1:17" x14ac:dyDescent="0.25">
      <c r="A326" s="40" t="s">
        <v>97</v>
      </c>
      <c r="B326" s="27">
        <v>2022</v>
      </c>
      <c r="C326" s="27" t="s">
        <v>166</v>
      </c>
      <c r="D326" s="27" t="s">
        <v>152</v>
      </c>
      <c r="E326" s="29" t="s">
        <v>102</v>
      </c>
      <c r="F326" s="27" t="s">
        <v>92</v>
      </c>
      <c r="G326" s="414" t="s">
        <v>146</v>
      </c>
      <c r="H326" s="164">
        <f t="shared" si="106"/>
        <v>0</v>
      </c>
      <c r="I326" s="421"/>
      <c r="J326" s="421"/>
      <c r="K326" s="421"/>
      <c r="L326" s="190"/>
      <c r="M326" s="191"/>
      <c r="N326" s="191"/>
      <c r="O326" s="191"/>
      <c r="P326" s="192"/>
      <c r="Q326" s="190"/>
    </row>
    <row r="327" spans="1:17" x14ac:dyDescent="0.25">
      <c r="A327" s="40" t="s">
        <v>97</v>
      </c>
      <c r="B327" s="27">
        <v>2022</v>
      </c>
      <c r="C327" s="27" t="s">
        <v>166</v>
      </c>
      <c r="D327" s="27" t="s">
        <v>153</v>
      </c>
      <c r="E327" s="29" t="s">
        <v>102</v>
      </c>
      <c r="F327" s="27" t="s">
        <v>92</v>
      </c>
      <c r="G327" s="414" t="s">
        <v>146</v>
      </c>
      <c r="H327" s="164">
        <f t="shared" si="106"/>
        <v>0</v>
      </c>
      <c r="I327" s="421"/>
      <c r="J327" s="421"/>
      <c r="K327" s="421"/>
      <c r="L327" s="190"/>
      <c r="M327" s="191"/>
      <c r="N327" s="191"/>
      <c r="O327" s="191"/>
      <c r="P327" s="192"/>
      <c r="Q327" s="190"/>
    </row>
    <row r="328" spans="1:17" x14ac:dyDescent="0.25">
      <c r="A328" s="40" t="s">
        <v>97</v>
      </c>
      <c r="B328" s="27">
        <v>2022</v>
      </c>
      <c r="C328" s="27" t="s">
        <v>166</v>
      </c>
      <c r="D328" s="27" t="s">
        <v>154</v>
      </c>
      <c r="E328" s="29" t="s">
        <v>102</v>
      </c>
      <c r="F328" s="27" t="s">
        <v>92</v>
      </c>
      <c r="G328" s="414" t="s">
        <v>146</v>
      </c>
      <c r="H328" s="164">
        <f t="shared" ref="H328:H391" si="107">SUM(I328:Q328)</f>
        <v>0</v>
      </c>
      <c r="I328" s="421"/>
      <c r="J328" s="421"/>
      <c r="K328" s="421"/>
      <c r="L328" s="190"/>
      <c r="M328" s="191"/>
      <c r="N328" s="191"/>
      <c r="O328" s="191"/>
      <c r="P328" s="192"/>
      <c r="Q328" s="190"/>
    </row>
    <row r="329" spans="1:17" x14ac:dyDescent="0.25">
      <c r="A329" s="40" t="s">
        <v>97</v>
      </c>
      <c r="B329" s="27">
        <v>2022</v>
      </c>
      <c r="C329" s="27" t="s">
        <v>166</v>
      </c>
      <c r="D329" s="27" t="s">
        <v>155</v>
      </c>
      <c r="E329" s="29" t="s">
        <v>102</v>
      </c>
      <c r="F329" s="27" t="s">
        <v>92</v>
      </c>
      <c r="G329" s="414" t="s">
        <v>146</v>
      </c>
      <c r="H329" s="164">
        <f t="shared" si="107"/>
        <v>0</v>
      </c>
      <c r="I329" s="421"/>
      <c r="J329" s="421"/>
      <c r="K329" s="421"/>
      <c r="L329" s="190"/>
      <c r="M329" s="191"/>
      <c r="N329" s="191"/>
      <c r="O329" s="191"/>
      <c r="P329" s="192"/>
      <c r="Q329" s="190"/>
    </row>
    <row r="330" spans="1:17" x14ac:dyDescent="0.25">
      <c r="A330" s="40" t="s">
        <v>97</v>
      </c>
      <c r="B330" s="27">
        <v>2022</v>
      </c>
      <c r="C330" s="27" t="s">
        <v>166</v>
      </c>
      <c r="D330" s="27" t="s">
        <v>156</v>
      </c>
      <c r="E330" s="29" t="s">
        <v>102</v>
      </c>
      <c r="F330" s="27" t="s">
        <v>92</v>
      </c>
      <c r="G330" s="414" t="s">
        <v>146</v>
      </c>
      <c r="H330" s="164">
        <f t="shared" si="107"/>
        <v>0</v>
      </c>
      <c r="I330" s="421"/>
      <c r="J330" s="421"/>
      <c r="K330" s="421"/>
      <c r="L330" s="190"/>
      <c r="M330" s="191"/>
      <c r="N330" s="191"/>
      <c r="O330" s="191"/>
      <c r="P330" s="192"/>
      <c r="Q330" s="190"/>
    </row>
    <row r="331" spans="1:17" x14ac:dyDescent="0.25">
      <c r="A331" s="40" t="s">
        <v>97</v>
      </c>
      <c r="B331" s="27">
        <v>2022</v>
      </c>
      <c r="C331" s="27" t="s">
        <v>166</v>
      </c>
      <c r="D331" s="27" t="s">
        <v>157</v>
      </c>
      <c r="E331" s="29" t="s">
        <v>102</v>
      </c>
      <c r="F331" s="27" t="s">
        <v>92</v>
      </c>
      <c r="G331" s="414" t="s">
        <v>146</v>
      </c>
      <c r="H331" s="164">
        <f t="shared" si="107"/>
        <v>0</v>
      </c>
      <c r="I331" s="421"/>
      <c r="J331" s="421"/>
      <c r="K331" s="421"/>
      <c r="L331" s="190"/>
      <c r="M331" s="191"/>
      <c r="N331" s="191"/>
      <c r="O331" s="191"/>
      <c r="P331" s="192"/>
      <c r="Q331" s="190"/>
    </row>
    <row r="332" spans="1:17" x14ac:dyDescent="0.25">
      <c r="A332" s="40" t="s">
        <v>97</v>
      </c>
      <c r="B332" s="27">
        <v>2022</v>
      </c>
      <c r="C332" s="27" t="s">
        <v>166</v>
      </c>
      <c r="D332" s="27" t="s">
        <v>158</v>
      </c>
      <c r="E332" s="29" t="s">
        <v>102</v>
      </c>
      <c r="F332" s="27" t="s">
        <v>92</v>
      </c>
      <c r="G332" s="414" t="s">
        <v>146</v>
      </c>
      <c r="H332" s="164">
        <f t="shared" si="107"/>
        <v>0</v>
      </c>
      <c r="I332" s="421"/>
      <c r="J332" s="421"/>
      <c r="K332" s="421"/>
      <c r="L332" s="190"/>
      <c r="M332" s="191"/>
      <c r="N332" s="191"/>
      <c r="O332" s="191"/>
      <c r="P332" s="192"/>
      <c r="Q332" s="190"/>
    </row>
    <row r="333" spans="1:17" x14ac:dyDescent="0.25">
      <c r="A333" s="40" t="s">
        <v>97</v>
      </c>
      <c r="B333" s="27">
        <v>2022</v>
      </c>
      <c r="C333" s="27" t="s">
        <v>166</v>
      </c>
      <c r="D333" s="27" t="s">
        <v>159</v>
      </c>
      <c r="E333" s="29" t="s">
        <v>102</v>
      </c>
      <c r="F333" s="27" t="s">
        <v>92</v>
      </c>
      <c r="G333" s="414" t="s">
        <v>146</v>
      </c>
      <c r="H333" s="164">
        <f t="shared" si="107"/>
        <v>0</v>
      </c>
      <c r="I333" s="421"/>
      <c r="J333" s="421"/>
      <c r="K333" s="421"/>
      <c r="L333" s="190"/>
      <c r="M333" s="191"/>
      <c r="N333" s="191"/>
      <c r="O333" s="191"/>
      <c r="P333" s="192"/>
      <c r="Q333" s="190"/>
    </row>
    <row r="334" spans="1:17" x14ac:dyDescent="0.25">
      <c r="A334" s="40" t="s">
        <v>97</v>
      </c>
      <c r="B334" s="27">
        <v>2022</v>
      </c>
      <c r="C334" s="27" t="s">
        <v>166</v>
      </c>
      <c r="D334" s="27" t="s">
        <v>160</v>
      </c>
      <c r="E334" s="29" t="s">
        <v>102</v>
      </c>
      <c r="F334" s="27" t="s">
        <v>92</v>
      </c>
      <c r="G334" s="414" t="s">
        <v>146</v>
      </c>
      <c r="H334" s="164">
        <f t="shared" si="107"/>
        <v>0</v>
      </c>
      <c r="I334" s="421"/>
      <c r="J334" s="421"/>
      <c r="K334" s="421"/>
      <c r="L334" s="190"/>
      <c r="M334" s="191"/>
      <c r="N334" s="191"/>
      <c r="O334" s="191"/>
      <c r="P334" s="192"/>
      <c r="Q334" s="190"/>
    </row>
    <row r="335" spans="1:17" x14ac:dyDescent="0.25">
      <c r="A335" s="40" t="s">
        <v>97</v>
      </c>
      <c r="B335" s="27">
        <v>2022</v>
      </c>
      <c r="C335" s="27" t="s">
        <v>166</v>
      </c>
      <c r="D335" s="27" t="s">
        <v>161</v>
      </c>
      <c r="E335" s="29" t="s">
        <v>102</v>
      </c>
      <c r="F335" s="27" t="s">
        <v>92</v>
      </c>
      <c r="G335" s="414" t="s">
        <v>146</v>
      </c>
      <c r="H335" s="164">
        <f t="shared" si="107"/>
        <v>0</v>
      </c>
      <c r="I335" s="421"/>
      <c r="J335" s="421"/>
      <c r="K335" s="421"/>
      <c r="L335" s="190"/>
      <c r="M335" s="191"/>
      <c r="N335" s="191"/>
      <c r="O335" s="191"/>
      <c r="P335" s="192"/>
      <c r="Q335" s="190"/>
    </row>
    <row r="336" spans="1:17" x14ac:dyDescent="0.25">
      <c r="A336" s="40" t="s">
        <v>97</v>
      </c>
      <c r="B336" s="27">
        <v>2022</v>
      </c>
      <c r="C336" s="27" t="s">
        <v>166</v>
      </c>
      <c r="D336" s="27" t="s">
        <v>162</v>
      </c>
      <c r="E336" s="29" t="s">
        <v>102</v>
      </c>
      <c r="F336" s="27" t="s">
        <v>92</v>
      </c>
      <c r="G336" s="414" t="s">
        <v>146</v>
      </c>
      <c r="H336" s="164">
        <f t="shared" si="107"/>
        <v>0</v>
      </c>
      <c r="I336" s="421"/>
      <c r="J336" s="421"/>
      <c r="K336" s="421"/>
      <c r="L336" s="190"/>
      <c r="M336" s="191"/>
      <c r="N336" s="191"/>
      <c r="O336" s="191"/>
      <c r="P336" s="192"/>
      <c r="Q336" s="190"/>
    </row>
    <row r="337" spans="1:17" x14ac:dyDescent="0.25">
      <c r="A337" s="40" t="s">
        <v>97</v>
      </c>
      <c r="B337" s="27">
        <v>2022</v>
      </c>
      <c r="C337" s="27" t="s">
        <v>166</v>
      </c>
      <c r="D337" s="27" t="s">
        <v>163</v>
      </c>
      <c r="E337" s="29" t="s">
        <v>102</v>
      </c>
      <c r="F337" s="27" t="s">
        <v>92</v>
      </c>
      <c r="G337" s="414" t="s">
        <v>146</v>
      </c>
      <c r="H337" s="164">
        <f t="shared" si="107"/>
        <v>0</v>
      </c>
      <c r="I337" s="421"/>
      <c r="J337" s="421"/>
      <c r="K337" s="421"/>
      <c r="L337" s="190"/>
      <c r="M337" s="191"/>
      <c r="N337" s="191"/>
      <c r="O337" s="191"/>
      <c r="P337" s="192"/>
      <c r="Q337" s="190"/>
    </row>
    <row r="338" spans="1:17" x14ac:dyDescent="0.25">
      <c r="A338" s="40" t="s">
        <v>97</v>
      </c>
      <c r="B338" s="27">
        <v>2022</v>
      </c>
      <c r="C338" s="27" t="s">
        <v>166</v>
      </c>
      <c r="D338" s="27" t="s">
        <v>164</v>
      </c>
      <c r="E338" s="29" t="s">
        <v>102</v>
      </c>
      <c r="F338" s="27" t="s">
        <v>92</v>
      </c>
      <c r="G338" s="414" t="s">
        <v>146</v>
      </c>
      <c r="H338" s="164">
        <f t="shared" si="107"/>
        <v>0</v>
      </c>
      <c r="I338" s="421"/>
      <c r="J338" s="421"/>
      <c r="K338" s="421"/>
      <c r="L338" s="190"/>
      <c r="M338" s="191"/>
      <c r="N338" s="191"/>
      <c r="O338" s="191"/>
      <c r="P338" s="192"/>
      <c r="Q338" s="190"/>
    </row>
    <row r="339" spans="1:17" x14ac:dyDescent="0.25">
      <c r="A339" s="40" t="s">
        <v>97</v>
      </c>
      <c r="B339" s="27">
        <v>2022</v>
      </c>
      <c r="C339" s="27" t="s">
        <v>166</v>
      </c>
      <c r="D339" s="27" t="s">
        <v>165</v>
      </c>
      <c r="E339" s="29" t="s">
        <v>102</v>
      </c>
      <c r="F339" s="27" t="s">
        <v>92</v>
      </c>
      <c r="G339" s="414" t="s">
        <v>146</v>
      </c>
      <c r="H339" s="164">
        <f t="shared" si="107"/>
        <v>0</v>
      </c>
      <c r="I339" s="421"/>
      <c r="J339" s="421"/>
      <c r="K339" s="421"/>
      <c r="L339" s="190"/>
      <c r="M339" s="191"/>
      <c r="N339" s="191"/>
      <c r="O339" s="191"/>
      <c r="P339" s="192"/>
      <c r="Q339" s="190"/>
    </row>
    <row r="340" spans="1:17" x14ac:dyDescent="0.25">
      <c r="A340" s="65" t="s">
        <v>97</v>
      </c>
      <c r="B340" s="66">
        <v>2023</v>
      </c>
      <c r="C340" s="66" t="s">
        <v>151</v>
      </c>
      <c r="D340" s="66" t="s">
        <v>152</v>
      </c>
      <c r="E340" s="98" t="s">
        <v>102</v>
      </c>
      <c r="F340" s="66" t="s">
        <v>92</v>
      </c>
      <c r="G340" s="416" t="s">
        <v>146</v>
      </c>
      <c r="H340" s="161">
        <f t="shared" si="107"/>
        <v>0</v>
      </c>
      <c r="I340" s="420"/>
      <c r="J340" s="420"/>
      <c r="K340" s="420"/>
      <c r="L340" s="187"/>
      <c r="M340" s="188"/>
      <c r="N340" s="188"/>
      <c r="O340" s="188"/>
      <c r="P340" s="189"/>
      <c r="Q340" s="187"/>
    </row>
    <row r="341" spans="1:17" x14ac:dyDescent="0.25">
      <c r="A341" s="40" t="s">
        <v>97</v>
      </c>
      <c r="B341" s="27">
        <v>2023</v>
      </c>
      <c r="C341" s="27" t="s">
        <v>151</v>
      </c>
      <c r="D341" s="27" t="s">
        <v>153</v>
      </c>
      <c r="E341" s="29" t="s">
        <v>102</v>
      </c>
      <c r="F341" s="27" t="s">
        <v>92</v>
      </c>
      <c r="G341" s="414" t="s">
        <v>146</v>
      </c>
      <c r="H341" s="164">
        <f t="shared" si="107"/>
        <v>0</v>
      </c>
      <c r="I341" s="421"/>
      <c r="J341" s="421"/>
      <c r="K341" s="421"/>
      <c r="L341" s="190"/>
      <c r="M341" s="191"/>
      <c r="N341" s="191"/>
      <c r="O341" s="191"/>
      <c r="P341" s="192"/>
      <c r="Q341" s="190"/>
    </row>
    <row r="342" spans="1:17" x14ac:dyDescent="0.25">
      <c r="A342" s="40" t="s">
        <v>97</v>
      </c>
      <c r="B342" s="27">
        <v>2023</v>
      </c>
      <c r="C342" s="27" t="s">
        <v>151</v>
      </c>
      <c r="D342" s="27" t="s">
        <v>154</v>
      </c>
      <c r="E342" s="29" t="s">
        <v>102</v>
      </c>
      <c r="F342" s="27" t="s">
        <v>92</v>
      </c>
      <c r="G342" s="414" t="s">
        <v>146</v>
      </c>
      <c r="H342" s="164">
        <f t="shared" si="107"/>
        <v>0</v>
      </c>
      <c r="I342" s="421"/>
      <c r="J342" s="421"/>
      <c r="K342" s="421"/>
      <c r="L342" s="190"/>
      <c r="M342" s="191"/>
      <c r="N342" s="191"/>
      <c r="O342" s="191"/>
      <c r="P342" s="192"/>
      <c r="Q342" s="190"/>
    </row>
    <row r="343" spans="1:17" x14ac:dyDescent="0.25">
      <c r="A343" s="40" t="s">
        <v>97</v>
      </c>
      <c r="B343" s="27">
        <v>2023</v>
      </c>
      <c r="C343" s="27" t="s">
        <v>151</v>
      </c>
      <c r="D343" s="27" t="s">
        <v>155</v>
      </c>
      <c r="E343" s="29" t="s">
        <v>102</v>
      </c>
      <c r="F343" s="27" t="s">
        <v>92</v>
      </c>
      <c r="G343" s="414" t="s">
        <v>146</v>
      </c>
      <c r="H343" s="164">
        <f t="shared" si="107"/>
        <v>0</v>
      </c>
      <c r="I343" s="421"/>
      <c r="J343" s="421"/>
      <c r="K343" s="421"/>
      <c r="L343" s="190"/>
      <c r="M343" s="191"/>
      <c r="N343" s="191"/>
      <c r="O343" s="191"/>
      <c r="P343" s="192"/>
      <c r="Q343" s="190"/>
    </row>
    <row r="344" spans="1:17" x14ac:dyDescent="0.25">
      <c r="A344" s="40" t="s">
        <v>97</v>
      </c>
      <c r="B344" s="27">
        <v>2023</v>
      </c>
      <c r="C344" s="27" t="s">
        <v>151</v>
      </c>
      <c r="D344" s="27" t="s">
        <v>156</v>
      </c>
      <c r="E344" s="29" t="s">
        <v>102</v>
      </c>
      <c r="F344" s="27" t="s">
        <v>92</v>
      </c>
      <c r="G344" s="414" t="s">
        <v>146</v>
      </c>
      <c r="H344" s="164">
        <f t="shared" si="107"/>
        <v>0</v>
      </c>
      <c r="I344" s="421"/>
      <c r="J344" s="421"/>
      <c r="K344" s="421"/>
      <c r="L344" s="190"/>
      <c r="M344" s="191"/>
      <c r="N344" s="191"/>
      <c r="O344" s="191"/>
      <c r="P344" s="192"/>
      <c r="Q344" s="190"/>
    </row>
    <row r="345" spans="1:17" x14ac:dyDescent="0.25">
      <c r="A345" s="40" t="s">
        <v>97</v>
      </c>
      <c r="B345" s="27">
        <v>2023</v>
      </c>
      <c r="C345" s="27" t="s">
        <v>151</v>
      </c>
      <c r="D345" s="27" t="s">
        <v>157</v>
      </c>
      <c r="E345" s="29" t="s">
        <v>102</v>
      </c>
      <c r="F345" s="27" t="s">
        <v>92</v>
      </c>
      <c r="G345" s="414" t="s">
        <v>146</v>
      </c>
      <c r="H345" s="164">
        <f t="shared" si="107"/>
        <v>0</v>
      </c>
      <c r="I345" s="421"/>
      <c r="J345" s="421"/>
      <c r="K345" s="421"/>
      <c r="L345" s="190"/>
      <c r="M345" s="191"/>
      <c r="N345" s="191"/>
      <c r="O345" s="191"/>
      <c r="P345" s="192"/>
      <c r="Q345" s="190"/>
    </row>
    <row r="346" spans="1:17" x14ac:dyDescent="0.25">
      <c r="A346" s="40" t="s">
        <v>97</v>
      </c>
      <c r="B346" s="27">
        <v>2023</v>
      </c>
      <c r="C346" s="27" t="s">
        <v>151</v>
      </c>
      <c r="D346" s="27" t="s">
        <v>158</v>
      </c>
      <c r="E346" s="29" t="s">
        <v>102</v>
      </c>
      <c r="F346" s="27" t="s">
        <v>92</v>
      </c>
      <c r="G346" s="414" t="s">
        <v>146</v>
      </c>
      <c r="H346" s="164">
        <f t="shared" si="107"/>
        <v>0</v>
      </c>
      <c r="I346" s="421"/>
      <c r="J346" s="421"/>
      <c r="K346" s="421"/>
      <c r="L346" s="190"/>
      <c r="M346" s="191"/>
      <c r="N346" s="191"/>
      <c r="O346" s="191"/>
      <c r="P346" s="192"/>
      <c r="Q346" s="190"/>
    </row>
    <row r="347" spans="1:17" x14ac:dyDescent="0.25">
      <c r="A347" s="40" t="s">
        <v>97</v>
      </c>
      <c r="B347" s="27">
        <v>2023</v>
      </c>
      <c r="C347" s="27" t="s">
        <v>151</v>
      </c>
      <c r="D347" s="27" t="s">
        <v>159</v>
      </c>
      <c r="E347" s="29" t="s">
        <v>102</v>
      </c>
      <c r="F347" s="27" t="s">
        <v>92</v>
      </c>
      <c r="G347" s="414" t="s">
        <v>146</v>
      </c>
      <c r="H347" s="164">
        <f t="shared" si="107"/>
        <v>0</v>
      </c>
      <c r="I347" s="421"/>
      <c r="J347" s="421"/>
      <c r="K347" s="421"/>
      <c r="L347" s="190"/>
      <c r="M347" s="191"/>
      <c r="N347" s="191"/>
      <c r="O347" s="191"/>
      <c r="P347" s="192"/>
      <c r="Q347" s="190"/>
    </row>
    <row r="348" spans="1:17" x14ac:dyDescent="0.25">
      <c r="A348" s="40" t="s">
        <v>97</v>
      </c>
      <c r="B348" s="27">
        <v>2023</v>
      </c>
      <c r="C348" s="27" t="s">
        <v>151</v>
      </c>
      <c r="D348" s="27" t="s">
        <v>160</v>
      </c>
      <c r="E348" s="29" t="s">
        <v>102</v>
      </c>
      <c r="F348" s="27" t="s">
        <v>92</v>
      </c>
      <c r="G348" s="414" t="s">
        <v>146</v>
      </c>
      <c r="H348" s="164">
        <f t="shared" si="107"/>
        <v>0</v>
      </c>
      <c r="I348" s="421"/>
      <c r="J348" s="421"/>
      <c r="K348" s="421"/>
      <c r="L348" s="190"/>
      <c r="M348" s="191"/>
      <c r="N348" s="191"/>
      <c r="O348" s="191"/>
      <c r="P348" s="192"/>
      <c r="Q348" s="190"/>
    </row>
    <row r="349" spans="1:17" x14ac:dyDescent="0.25">
      <c r="A349" s="40" t="s">
        <v>97</v>
      </c>
      <c r="B349" s="27">
        <v>2023</v>
      </c>
      <c r="C349" s="27" t="s">
        <v>151</v>
      </c>
      <c r="D349" s="27" t="s">
        <v>161</v>
      </c>
      <c r="E349" s="29" t="s">
        <v>102</v>
      </c>
      <c r="F349" s="27" t="s">
        <v>92</v>
      </c>
      <c r="G349" s="414" t="s">
        <v>146</v>
      </c>
      <c r="H349" s="164">
        <f t="shared" si="107"/>
        <v>0</v>
      </c>
      <c r="I349" s="421"/>
      <c r="J349" s="421"/>
      <c r="K349" s="421"/>
      <c r="L349" s="190"/>
      <c r="M349" s="191"/>
      <c r="N349" s="191"/>
      <c r="O349" s="191"/>
      <c r="P349" s="192"/>
      <c r="Q349" s="190"/>
    </row>
    <row r="350" spans="1:17" x14ac:dyDescent="0.25">
      <c r="A350" s="40" t="s">
        <v>97</v>
      </c>
      <c r="B350" s="27">
        <v>2023</v>
      </c>
      <c r="C350" s="27" t="s">
        <v>151</v>
      </c>
      <c r="D350" s="27" t="s">
        <v>162</v>
      </c>
      <c r="E350" s="29" t="s">
        <v>102</v>
      </c>
      <c r="F350" s="27" t="s">
        <v>92</v>
      </c>
      <c r="G350" s="414" t="s">
        <v>146</v>
      </c>
      <c r="H350" s="164">
        <f t="shared" si="107"/>
        <v>0</v>
      </c>
      <c r="I350" s="421"/>
      <c r="J350" s="421"/>
      <c r="K350" s="421"/>
      <c r="L350" s="190"/>
      <c r="M350" s="191"/>
      <c r="N350" s="191"/>
      <c r="O350" s="191"/>
      <c r="P350" s="192"/>
      <c r="Q350" s="190"/>
    </row>
    <row r="351" spans="1:17" x14ac:dyDescent="0.25">
      <c r="A351" s="40" t="s">
        <v>97</v>
      </c>
      <c r="B351" s="27">
        <v>2023</v>
      </c>
      <c r="C351" s="27" t="s">
        <v>151</v>
      </c>
      <c r="D351" s="27" t="s">
        <v>163</v>
      </c>
      <c r="E351" s="29" t="s">
        <v>102</v>
      </c>
      <c r="F351" s="27" t="s">
        <v>92</v>
      </c>
      <c r="G351" s="414" t="s">
        <v>146</v>
      </c>
      <c r="H351" s="164">
        <f t="shared" si="107"/>
        <v>0</v>
      </c>
      <c r="I351" s="421"/>
      <c r="J351" s="421"/>
      <c r="K351" s="421"/>
      <c r="L351" s="190"/>
      <c r="M351" s="191"/>
      <c r="N351" s="191"/>
      <c r="O351" s="191"/>
      <c r="P351" s="192"/>
      <c r="Q351" s="190"/>
    </row>
    <row r="352" spans="1:17" x14ac:dyDescent="0.25">
      <c r="A352" s="40" t="s">
        <v>97</v>
      </c>
      <c r="B352" s="27">
        <v>2023</v>
      </c>
      <c r="C352" s="27" t="s">
        <v>151</v>
      </c>
      <c r="D352" s="27" t="s">
        <v>164</v>
      </c>
      <c r="E352" s="29" t="s">
        <v>102</v>
      </c>
      <c r="F352" s="27" t="s">
        <v>92</v>
      </c>
      <c r="G352" s="414" t="s">
        <v>146</v>
      </c>
      <c r="H352" s="164">
        <f t="shared" si="107"/>
        <v>0</v>
      </c>
      <c r="I352" s="421"/>
      <c r="J352" s="421"/>
      <c r="K352" s="421"/>
      <c r="L352" s="190"/>
      <c r="M352" s="191"/>
      <c r="N352" s="191"/>
      <c r="O352" s="191"/>
      <c r="P352" s="192"/>
      <c r="Q352" s="190"/>
    </row>
    <row r="353" spans="1:17" x14ac:dyDescent="0.25">
      <c r="A353" s="40" t="s">
        <v>97</v>
      </c>
      <c r="B353" s="27">
        <v>2023</v>
      </c>
      <c r="C353" s="27" t="s">
        <v>151</v>
      </c>
      <c r="D353" s="27" t="s">
        <v>165</v>
      </c>
      <c r="E353" s="29" t="s">
        <v>102</v>
      </c>
      <c r="F353" s="27" t="s">
        <v>92</v>
      </c>
      <c r="G353" s="414" t="s">
        <v>146</v>
      </c>
      <c r="H353" s="164">
        <f t="shared" si="107"/>
        <v>0</v>
      </c>
      <c r="I353" s="421"/>
      <c r="J353" s="421"/>
      <c r="K353" s="421"/>
      <c r="L353" s="190"/>
      <c r="M353" s="191"/>
      <c r="N353" s="191"/>
      <c r="O353" s="191"/>
      <c r="P353" s="192"/>
      <c r="Q353" s="190"/>
    </row>
    <row r="354" spans="1:17" x14ac:dyDescent="0.25">
      <c r="A354" s="40" t="s">
        <v>97</v>
      </c>
      <c r="B354" s="27">
        <v>2023</v>
      </c>
      <c r="C354" s="27" t="s">
        <v>166</v>
      </c>
      <c r="D354" s="27" t="s">
        <v>152</v>
      </c>
      <c r="E354" s="29" t="s">
        <v>102</v>
      </c>
      <c r="F354" s="27" t="s">
        <v>92</v>
      </c>
      <c r="G354" s="414" t="s">
        <v>146</v>
      </c>
      <c r="H354" s="164">
        <f t="shared" si="107"/>
        <v>0</v>
      </c>
      <c r="I354" s="421"/>
      <c r="J354" s="421"/>
      <c r="K354" s="421"/>
      <c r="L354" s="190"/>
      <c r="M354" s="191"/>
      <c r="N354" s="191"/>
      <c r="O354" s="191"/>
      <c r="P354" s="192"/>
      <c r="Q354" s="190"/>
    </row>
    <row r="355" spans="1:17" x14ac:dyDescent="0.25">
      <c r="A355" s="40" t="s">
        <v>97</v>
      </c>
      <c r="B355" s="27">
        <v>2023</v>
      </c>
      <c r="C355" s="27" t="s">
        <v>166</v>
      </c>
      <c r="D355" s="27" t="s">
        <v>153</v>
      </c>
      <c r="E355" s="29" t="s">
        <v>102</v>
      </c>
      <c r="F355" s="27" t="s">
        <v>92</v>
      </c>
      <c r="G355" s="414" t="s">
        <v>146</v>
      </c>
      <c r="H355" s="164">
        <f t="shared" si="107"/>
        <v>0</v>
      </c>
      <c r="I355" s="421"/>
      <c r="J355" s="421"/>
      <c r="K355" s="421"/>
      <c r="L355" s="190"/>
      <c r="M355" s="191"/>
      <c r="N355" s="191"/>
      <c r="O355" s="191"/>
      <c r="P355" s="192"/>
      <c r="Q355" s="190"/>
    </row>
    <row r="356" spans="1:17" x14ac:dyDescent="0.25">
      <c r="A356" s="40" t="s">
        <v>97</v>
      </c>
      <c r="B356" s="27">
        <v>2023</v>
      </c>
      <c r="C356" s="27" t="s">
        <v>166</v>
      </c>
      <c r="D356" s="27" t="s">
        <v>154</v>
      </c>
      <c r="E356" s="29" t="s">
        <v>102</v>
      </c>
      <c r="F356" s="27" t="s">
        <v>92</v>
      </c>
      <c r="G356" s="414" t="s">
        <v>146</v>
      </c>
      <c r="H356" s="164">
        <f t="shared" si="107"/>
        <v>0</v>
      </c>
      <c r="I356" s="421"/>
      <c r="J356" s="421"/>
      <c r="K356" s="421"/>
      <c r="L356" s="190"/>
      <c r="M356" s="191"/>
      <c r="N356" s="191"/>
      <c r="O356" s="191"/>
      <c r="P356" s="192"/>
      <c r="Q356" s="190"/>
    </row>
    <row r="357" spans="1:17" x14ac:dyDescent="0.25">
      <c r="A357" s="40" t="s">
        <v>97</v>
      </c>
      <c r="B357" s="27">
        <v>2023</v>
      </c>
      <c r="C357" s="27" t="s">
        <v>166</v>
      </c>
      <c r="D357" s="27" t="s">
        <v>155</v>
      </c>
      <c r="E357" s="29" t="s">
        <v>102</v>
      </c>
      <c r="F357" s="27" t="s">
        <v>92</v>
      </c>
      <c r="G357" s="414" t="s">
        <v>146</v>
      </c>
      <c r="H357" s="164">
        <f t="shared" si="107"/>
        <v>0</v>
      </c>
      <c r="I357" s="421"/>
      <c r="J357" s="421"/>
      <c r="K357" s="421"/>
      <c r="L357" s="190"/>
      <c r="M357" s="191"/>
      <c r="N357" s="191"/>
      <c r="O357" s="191"/>
      <c r="P357" s="192"/>
      <c r="Q357" s="190"/>
    </row>
    <row r="358" spans="1:17" x14ac:dyDescent="0.25">
      <c r="A358" s="40" t="s">
        <v>97</v>
      </c>
      <c r="B358" s="27">
        <v>2023</v>
      </c>
      <c r="C358" s="27" t="s">
        <v>166</v>
      </c>
      <c r="D358" s="27" t="s">
        <v>156</v>
      </c>
      <c r="E358" s="29" t="s">
        <v>102</v>
      </c>
      <c r="F358" s="27" t="s">
        <v>92</v>
      </c>
      <c r="G358" s="414" t="s">
        <v>146</v>
      </c>
      <c r="H358" s="164">
        <f t="shared" si="107"/>
        <v>0</v>
      </c>
      <c r="I358" s="421"/>
      <c r="J358" s="421"/>
      <c r="K358" s="421"/>
      <c r="L358" s="190"/>
      <c r="M358" s="191"/>
      <c r="N358" s="191"/>
      <c r="O358" s="191"/>
      <c r="P358" s="192"/>
      <c r="Q358" s="190"/>
    </row>
    <row r="359" spans="1:17" x14ac:dyDescent="0.25">
      <c r="A359" s="40" t="s">
        <v>97</v>
      </c>
      <c r="B359" s="27">
        <v>2023</v>
      </c>
      <c r="C359" s="27" t="s">
        <v>166</v>
      </c>
      <c r="D359" s="27" t="s">
        <v>157</v>
      </c>
      <c r="E359" s="29" t="s">
        <v>102</v>
      </c>
      <c r="F359" s="27" t="s">
        <v>92</v>
      </c>
      <c r="G359" s="414" t="s">
        <v>146</v>
      </c>
      <c r="H359" s="164">
        <f t="shared" si="107"/>
        <v>0</v>
      </c>
      <c r="I359" s="421"/>
      <c r="J359" s="421"/>
      <c r="K359" s="421"/>
      <c r="L359" s="190"/>
      <c r="M359" s="191"/>
      <c r="N359" s="191"/>
      <c r="O359" s="191"/>
      <c r="P359" s="192"/>
      <c r="Q359" s="190"/>
    </row>
    <row r="360" spans="1:17" x14ac:dyDescent="0.25">
      <c r="A360" s="40" t="s">
        <v>97</v>
      </c>
      <c r="B360" s="27">
        <v>2023</v>
      </c>
      <c r="C360" s="27" t="s">
        <v>166</v>
      </c>
      <c r="D360" s="27" t="s">
        <v>158</v>
      </c>
      <c r="E360" s="29" t="s">
        <v>102</v>
      </c>
      <c r="F360" s="27" t="s">
        <v>92</v>
      </c>
      <c r="G360" s="414" t="s">
        <v>146</v>
      </c>
      <c r="H360" s="164">
        <f t="shared" si="107"/>
        <v>0</v>
      </c>
      <c r="I360" s="421"/>
      <c r="J360" s="421"/>
      <c r="K360" s="421"/>
      <c r="L360" s="190"/>
      <c r="M360" s="191"/>
      <c r="N360" s="191"/>
      <c r="O360" s="191"/>
      <c r="P360" s="192"/>
      <c r="Q360" s="190"/>
    </row>
    <row r="361" spans="1:17" x14ac:dyDescent="0.25">
      <c r="A361" s="40" t="s">
        <v>97</v>
      </c>
      <c r="B361" s="27">
        <v>2023</v>
      </c>
      <c r="C361" s="27" t="s">
        <v>166</v>
      </c>
      <c r="D361" s="27" t="s">
        <v>159</v>
      </c>
      <c r="E361" s="29" t="s">
        <v>102</v>
      </c>
      <c r="F361" s="27" t="s">
        <v>92</v>
      </c>
      <c r="G361" s="414" t="s">
        <v>146</v>
      </c>
      <c r="H361" s="164">
        <f t="shared" si="107"/>
        <v>0</v>
      </c>
      <c r="I361" s="421"/>
      <c r="J361" s="421"/>
      <c r="K361" s="421"/>
      <c r="L361" s="190"/>
      <c r="M361" s="191"/>
      <c r="N361" s="191"/>
      <c r="O361" s="191"/>
      <c r="P361" s="192"/>
      <c r="Q361" s="190"/>
    </row>
    <row r="362" spans="1:17" x14ac:dyDescent="0.25">
      <c r="A362" s="40" t="s">
        <v>97</v>
      </c>
      <c r="B362" s="27">
        <v>2023</v>
      </c>
      <c r="C362" s="27" t="s">
        <v>166</v>
      </c>
      <c r="D362" s="27" t="s">
        <v>160</v>
      </c>
      <c r="E362" s="29" t="s">
        <v>102</v>
      </c>
      <c r="F362" s="27" t="s">
        <v>92</v>
      </c>
      <c r="G362" s="414" t="s">
        <v>146</v>
      </c>
      <c r="H362" s="164">
        <f t="shared" si="107"/>
        <v>0</v>
      </c>
      <c r="I362" s="421"/>
      <c r="J362" s="421"/>
      <c r="K362" s="421"/>
      <c r="L362" s="190"/>
      <c r="M362" s="191"/>
      <c r="N362" s="191"/>
      <c r="O362" s="191"/>
      <c r="P362" s="192"/>
      <c r="Q362" s="190"/>
    </row>
    <row r="363" spans="1:17" x14ac:dyDescent="0.25">
      <c r="A363" s="40" t="s">
        <v>97</v>
      </c>
      <c r="B363" s="27">
        <v>2023</v>
      </c>
      <c r="C363" s="27" t="s">
        <v>166</v>
      </c>
      <c r="D363" s="27" t="s">
        <v>161</v>
      </c>
      <c r="E363" s="29" t="s">
        <v>102</v>
      </c>
      <c r="F363" s="27" t="s">
        <v>92</v>
      </c>
      <c r="G363" s="414" t="s">
        <v>146</v>
      </c>
      <c r="H363" s="164">
        <f t="shared" si="107"/>
        <v>0</v>
      </c>
      <c r="I363" s="421"/>
      <c r="J363" s="421"/>
      <c r="K363" s="421"/>
      <c r="L363" s="190"/>
      <c r="M363" s="191"/>
      <c r="N363" s="191"/>
      <c r="O363" s="191"/>
      <c r="P363" s="192"/>
      <c r="Q363" s="190"/>
    </row>
    <row r="364" spans="1:17" x14ac:dyDescent="0.25">
      <c r="A364" s="40" t="s">
        <v>97</v>
      </c>
      <c r="B364" s="27">
        <v>2023</v>
      </c>
      <c r="C364" s="27" t="s">
        <v>166</v>
      </c>
      <c r="D364" s="27" t="s">
        <v>162</v>
      </c>
      <c r="E364" s="29" t="s">
        <v>102</v>
      </c>
      <c r="F364" s="27" t="s">
        <v>92</v>
      </c>
      <c r="G364" s="414" t="s">
        <v>146</v>
      </c>
      <c r="H364" s="164">
        <f t="shared" si="107"/>
        <v>0</v>
      </c>
      <c r="I364" s="421"/>
      <c r="J364" s="421"/>
      <c r="K364" s="421"/>
      <c r="L364" s="190"/>
      <c r="M364" s="191"/>
      <c r="N364" s="191"/>
      <c r="O364" s="191"/>
      <c r="P364" s="192"/>
      <c r="Q364" s="190"/>
    </row>
    <row r="365" spans="1:17" x14ac:dyDescent="0.25">
      <c r="A365" s="40" t="s">
        <v>97</v>
      </c>
      <c r="B365" s="27">
        <v>2023</v>
      </c>
      <c r="C365" s="27" t="s">
        <v>166</v>
      </c>
      <c r="D365" s="27" t="s">
        <v>163</v>
      </c>
      <c r="E365" s="29" t="s">
        <v>102</v>
      </c>
      <c r="F365" s="27" t="s">
        <v>92</v>
      </c>
      <c r="G365" s="414" t="s">
        <v>146</v>
      </c>
      <c r="H365" s="164">
        <f t="shared" si="107"/>
        <v>0</v>
      </c>
      <c r="I365" s="421"/>
      <c r="J365" s="421"/>
      <c r="K365" s="421"/>
      <c r="L365" s="190"/>
      <c r="M365" s="191"/>
      <c r="N365" s="191"/>
      <c r="O365" s="191"/>
      <c r="P365" s="192"/>
      <c r="Q365" s="190"/>
    </row>
    <row r="366" spans="1:17" x14ac:dyDescent="0.25">
      <c r="A366" s="40" t="s">
        <v>97</v>
      </c>
      <c r="B366" s="27">
        <v>2023</v>
      </c>
      <c r="C366" s="27" t="s">
        <v>166</v>
      </c>
      <c r="D366" s="27" t="s">
        <v>164</v>
      </c>
      <c r="E366" s="29" t="s">
        <v>102</v>
      </c>
      <c r="F366" s="27" t="s">
        <v>92</v>
      </c>
      <c r="G366" s="414" t="s">
        <v>146</v>
      </c>
      <c r="H366" s="164">
        <f t="shared" si="107"/>
        <v>0</v>
      </c>
      <c r="I366" s="421"/>
      <c r="J366" s="421"/>
      <c r="K366" s="421"/>
      <c r="L366" s="190"/>
      <c r="M366" s="191"/>
      <c r="N366" s="191"/>
      <c r="O366" s="191"/>
      <c r="P366" s="192"/>
      <c r="Q366" s="190"/>
    </row>
    <row r="367" spans="1:17" x14ac:dyDescent="0.25">
      <c r="A367" s="40" t="s">
        <v>97</v>
      </c>
      <c r="B367" s="27">
        <v>2023</v>
      </c>
      <c r="C367" s="27" t="s">
        <v>166</v>
      </c>
      <c r="D367" s="27" t="s">
        <v>165</v>
      </c>
      <c r="E367" s="29" t="s">
        <v>102</v>
      </c>
      <c r="F367" s="27" t="s">
        <v>92</v>
      </c>
      <c r="G367" s="414" t="s">
        <v>146</v>
      </c>
      <c r="H367" s="164">
        <f t="shared" si="107"/>
        <v>0</v>
      </c>
      <c r="I367" s="421"/>
      <c r="J367" s="421"/>
      <c r="K367" s="421"/>
      <c r="L367" s="190"/>
      <c r="M367" s="191"/>
      <c r="N367" s="191"/>
      <c r="O367" s="191"/>
      <c r="P367" s="192"/>
      <c r="Q367" s="190"/>
    </row>
    <row r="368" spans="1:17" x14ac:dyDescent="0.25">
      <c r="A368" s="65" t="s">
        <v>97</v>
      </c>
      <c r="B368" s="66">
        <v>2021</v>
      </c>
      <c r="C368" s="66" t="s">
        <v>151</v>
      </c>
      <c r="D368" s="66" t="s">
        <v>152</v>
      </c>
      <c r="E368" s="98" t="s">
        <v>103</v>
      </c>
      <c r="F368" s="66" t="s">
        <v>92</v>
      </c>
      <c r="G368" s="416" t="s">
        <v>146</v>
      </c>
      <c r="H368" s="161">
        <f t="shared" si="107"/>
        <v>0</v>
      </c>
      <c r="I368" s="420"/>
      <c r="J368" s="420"/>
      <c r="K368" s="420"/>
      <c r="L368" s="187"/>
      <c r="M368" s="188"/>
      <c r="N368" s="188"/>
      <c r="O368" s="188"/>
      <c r="P368" s="189"/>
      <c r="Q368" s="187"/>
    </row>
    <row r="369" spans="1:17" x14ac:dyDescent="0.25">
      <c r="A369" s="40" t="s">
        <v>97</v>
      </c>
      <c r="B369" s="27">
        <v>2021</v>
      </c>
      <c r="C369" s="27" t="s">
        <v>151</v>
      </c>
      <c r="D369" s="27" t="s">
        <v>153</v>
      </c>
      <c r="E369" s="29" t="s">
        <v>103</v>
      </c>
      <c r="F369" s="27" t="s">
        <v>92</v>
      </c>
      <c r="G369" s="414" t="s">
        <v>146</v>
      </c>
      <c r="H369" s="164">
        <f t="shared" si="107"/>
        <v>0</v>
      </c>
      <c r="I369" s="421"/>
      <c r="J369" s="421"/>
      <c r="K369" s="421"/>
      <c r="L369" s="190"/>
      <c r="M369" s="191"/>
      <c r="N369" s="191"/>
      <c r="O369" s="191"/>
      <c r="P369" s="192"/>
      <c r="Q369" s="190"/>
    </row>
    <row r="370" spans="1:17" x14ac:dyDescent="0.25">
      <c r="A370" s="40" t="s">
        <v>97</v>
      </c>
      <c r="B370" s="27">
        <v>2021</v>
      </c>
      <c r="C370" s="27" t="s">
        <v>151</v>
      </c>
      <c r="D370" s="27" t="s">
        <v>154</v>
      </c>
      <c r="E370" s="29" t="s">
        <v>103</v>
      </c>
      <c r="F370" s="27" t="s">
        <v>92</v>
      </c>
      <c r="G370" s="414" t="s">
        <v>146</v>
      </c>
      <c r="H370" s="164">
        <f t="shared" si="107"/>
        <v>0</v>
      </c>
      <c r="I370" s="421"/>
      <c r="J370" s="421"/>
      <c r="K370" s="421"/>
      <c r="L370" s="190"/>
      <c r="M370" s="191"/>
      <c r="N370" s="191"/>
      <c r="O370" s="191"/>
      <c r="P370" s="192"/>
      <c r="Q370" s="190"/>
    </row>
    <row r="371" spans="1:17" x14ac:dyDescent="0.25">
      <c r="A371" s="40" t="s">
        <v>97</v>
      </c>
      <c r="B371" s="27">
        <v>2021</v>
      </c>
      <c r="C371" s="27" t="s">
        <v>151</v>
      </c>
      <c r="D371" s="27" t="s">
        <v>155</v>
      </c>
      <c r="E371" s="29" t="s">
        <v>103</v>
      </c>
      <c r="F371" s="27" t="s">
        <v>92</v>
      </c>
      <c r="G371" s="414" t="s">
        <v>146</v>
      </c>
      <c r="H371" s="164">
        <f t="shared" si="107"/>
        <v>0</v>
      </c>
      <c r="I371" s="421"/>
      <c r="J371" s="421"/>
      <c r="K371" s="421"/>
      <c r="L371" s="190"/>
      <c r="M371" s="191"/>
      <c r="N371" s="191"/>
      <c r="O371" s="191"/>
      <c r="P371" s="192"/>
      <c r="Q371" s="190"/>
    </row>
    <row r="372" spans="1:17" x14ac:dyDescent="0.25">
      <c r="A372" s="40" t="s">
        <v>97</v>
      </c>
      <c r="B372" s="27">
        <v>2021</v>
      </c>
      <c r="C372" s="27" t="s">
        <v>151</v>
      </c>
      <c r="D372" s="27" t="s">
        <v>156</v>
      </c>
      <c r="E372" s="29" t="s">
        <v>103</v>
      </c>
      <c r="F372" s="27" t="s">
        <v>92</v>
      </c>
      <c r="G372" s="414" t="s">
        <v>146</v>
      </c>
      <c r="H372" s="164">
        <f t="shared" si="107"/>
        <v>0</v>
      </c>
      <c r="I372" s="421"/>
      <c r="J372" s="421"/>
      <c r="K372" s="421"/>
      <c r="L372" s="190"/>
      <c r="M372" s="191"/>
      <c r="N372" s="191"/>
      <c r="O372" s="191"/>
      <c r="P372" s="192"/>
      <c r="Q372" s="190"/>
    </row>
    <row r="373" spans="1:17" x14ac:dyDescent="0.25">
      <c r="A373" s="40" t="s">
        <v>97</v>
      </c>
      <c r="B373" s="27">
        <v>2021</v>
      </c>
      <c r="C373" s="27" t="s">
        <v>151</v>
      </c>
      <c r="D373" s="27" t="s">
        <v>157</v>
      </c>
      <c r="E373" s="29" t="s">
        <v>103</v>
      </c>
      <c r="F373" s="27" t="s">
        <v>92</v>
      </c>
      <c r="G373" s="414" t="s">
        <v>146</v>
      </c>
      <c r="H373" s="164">
        <f t="shared" si="107"/>
        <v>0</v>
      </c>
      <c r="I373" s="421"/>
      <c r="J373" s="421"/>
      <c r="K373" s="421"/>
      <c r="L373" s="190"/>
      <c r="M373" s="191"/>
      <c r="N373" s="191"/>
      <c r="O373" s="191"/>
      <c r="P373" s="192"/>
      <c r="Q373" s="190"/>
    </row>
    <row r="374" spans="1:17" x14ac:dyDescent="0.25">
      <c r="A374" s="40" t="s">
        <v>97</v>
      </c>
      <c r="B374" s="27">
        <v>2021</v>
      </c>
      <c r="C374" s="27" t="s">
        <v>151</v>
      </c>
      <c r="D374" s="27" t="s">
        <v>158</v>
      </c>
      <c r="E374" s="29" t="s">
        <v>103</v>
      </c>
      <c r="F374" s="27" t="s">
        <v>92</v>
      </c>
      <c r="G374" s="414" t="s">
        <v>146</v>
      </c>
      <c r="H374" s="164">
        <f t="shared" si="107"/>
        <v>0</v>
      </c>
      <c r="I374" s="421"/>
      <c r="J374" s="421"/>
      <c r="K374" s="421"/>
      <c r="L374" s="190"/>
      <c r="M374" s="191"/>
      <c r="N374" s="191"/>
      <c r="O374" s="191"/>
      <c r="P374" s="192"/>
      <c r="Q374" s="190"/>
    </row>
    <row r="375" spans="1:17" x14ac:dyDescent="0.25">
      <c r="A375" s="40" t="s">
        <v>97</v>
      </c>
      <c r="B375" s="27">
        <v>2021</v>
      </c>
      <c r="C375" s="27" t="s">
        <v>151</v>
      </c>
      <c r="D375" s="27" t="s">
        <v>159</v>
      </c>
      <c r="E375" s="29" t="s">
        <v>103</v>
      </c>
      <c r="F375" s="27" t="s">
        <v>92</v>
      </c>
      <c r="G375" s="414" t="s">
        <v>146</v>
      </c>
      <c r="H375" s="164">
        <f t="shared" si="107"/>
        <v>0</v>
      </c>
      <c r="I375" s="421"/>
      <c r="J375" s="421"/>
      <c r="K375" s="421"/>
      <c r="L375" s="190"/>
      <c r="M375" s="191"/>
      <c r="N375" s="191"/>
      <c r="O375" s="191"/>
      <c r="P375" s="192"/>
      <c r="Q375" s="190"/>
    </row>
    <row r="376" spans="1:17" x14ac:dyDescent="0.25">
      <c r="A376" s="40" t="s">
        <v>97</v>
      </c>
      <c r="B376" s="27">
        <v>2021</v>
      </c>
      <c r="C376" s="27" t="s">
        <v>151</v>
      </c>
      <c r="D376" s="27" t="s">
        <v>160</v>
      </c>
      <c r="E376" s="29" t="s">
        <v>103</v>
      </c>
      <c r="F376" s="27" t="s">
        <v>92</v>
      </c>
      <c r="G376" s="414" t="s">
        <v>146</v>
      </c>
      <c r="H376" s="164">
        <f t="shared" si="107"/>
        <v>0</v>
      </c>
      <c r="I376" s="421"/>
      <c r="J376" s="421"/>
      <c r="K376" s="421"/>
      <c r="L376" s="190"/>
      <c r="M376" s="191"/>
      <c r="N376" s="191"/>
      <c r="O376" s="191"/>
      <c r="P376" s="192"/>
      <c r="Q376" s="190"/>
    </row>
    <row r="377" spans="1:17" x14ac:dyDescent="0.25">
      <c r="A377" s="40" t="s">
        <v>97</v>
      </c>
      <c r="B377" s="27">
        <v>2021</v>
      </c>
      <c r="C377" s="27" t="s">
        <v>151</v>
      </c>
      <c r="D377" s="27" t="s">
        <v>161</v>
      </c>
      <c r="E377" s="29" t="s">
        <v>103</v>
      </c>
      <c r="F377" s="27" t="s">
        <v>92</v>
      </c>
      <c r="G377" s="414" t="s">
        <v>146</v>
      </c>
      <c r="H377" s="164">
        <f t="shared" si="107"/>
        <v>0</v>
      </c>
      <c r="I377" s="421"/>
      <c r="J377" s="421"/>
      <c r="K377" s="421"/>
      <c r="L377" s="190"/>
      <c r="M377" s="191"/>
      <c r="N377" s="191"/>
      <c r="O377" s="191"/>
      <c r="P377" s="192"/>
      <c r="Q377" s="190"/>
    </row>
    <row r="378" spans="1:17" x14ac:dyDescent="0.25">
      <c r="A378" s="40" t="s">
        <v>97</v>
      </c>
      <c r="B378" s="27">
        <v>2021</v>
      </c>
      <c r="C378" s="27" t="s">
        <v>151</v>
      </c>
      <c r="D378" s="27" t="s">
        <v>162</v>
      </c>
      <c r="E378" s="29" t="s">
        <v>103</v>
      </c>
      <c r="F378" s="27" t="s">
        <v>92</v>
      </c>
      <c r="G378" s="414" t="s">
        <v>146</v>
      </c>
      <c r="H378" s="164">
        <f t="shared" si="107"/>
        <v>0</v>
      </c>
      <c r="I378" s="421"/>
      <c r="J378" s="421"/>
      <c r="K378" s="421"/>
      <c r="L378" s="190"/>
      <c r="M378" s="191"/>
      <c r="N378" s="191"/>
      <c r="O378" s="191"/>
      <c r="P378" s="192"/>
      <c r="Q378" s="190"/>
    </row>
    <row r="379" spans="1:17" x14ac:dyDescent="0.25">
      <c r="A379" s="40" t="s">
        <v>97</v>
      </c>
      <c r="B379" s="27">
        <v>2021</v>
      </c>
      <c r="C379" s="27" t="s">
        <v>151</v>
      </c>
      <c r="D379" s="27" t="s">
        <v>163</v>
      </c>
      <c r="E379" s="29" t="s">
        <v>103</v>
      </c>
      <c r="F379" s="27" t="s">
        <v>92</v>
      </c>
      <c r="G379" s="414" t="s">
        <v>146</v>
      </c>
      <c r="H379" s="164">
        <f t="shared" si="107"/>
        <v>0</v>
      </c>
      <c r="I379" s="421"/>
      <c r="J379" s="421"/>
      <c r="K379" s="421"/>
      <c r="L379" s="190"/>
      <c r="M379" s="191"/>
      <c r="N379" s="191"/>
      <c r="O379" s="191"/>
      <c r="P379" s="192"/>
      <c r="Q379" s="190"/>
    </row>
    <row r="380" spans="1:17" x14ac:dyDescent="0.25">
      <c r="A380" s="40" t="s">
        <v>97</v>
      </c>
      <c r="B380" s="27">
        <v>2021</v>
      </c>
      <c r="C380" s="27" t="s">
        <v>151</v>
      </c>
      <c r="D380" s="27" t="s">
        <v>164</v>
      </c>
      <c r="E380" s="29" t="s">
        <v>103</v>
      </c>
      <c r="F380" s="27" t="s">
        <v>92</v>
      </c>
      <c r="G380" s="414" t="s">
        <v>146</v>
      </c>
      <c r="H380" s="164">
        <f t="shared" si="107"/>
        <v>0</v>
      </c>
      <c r="I380" s="421"/>
      <c r="J380" s="421"/>
      <c r="K380" s="421"/>
      <c r="L380" s="190"/>
      <c r="M380" s="191"/>
      <c r="N380" s="191"/>
      <c r="O380" s="191"/>
      <c r="P380" s="192"/>
      <c r="Q380" s="190"/>
    </row>
    <row r="381" spans="1:17" x14ac:dyDescent="0.25">
      <c r="A381" s="40" t="s">
        <v>97</v>
      </c>
      <c r="B381" s="27">
        <v>2021</v>
      </c>
      <c r="C381" s="27" t="s">
        <v>151</v>
      </c>
      <c r="D381" s="27" t="s">
        <v>165</v>
      </c>
      <c r="E381" s="29" t="s">
        <v>103</v>
      </c>
      <c r="F381" s="27" t="s">
        <v>92</v>
      </c>
      <c r="G381" s="414" t="s">
        <v>146</v>
      </c>
      <c r="H381" s="164">
        <f t="shared" si="107"/>
        <v>0</v>
      </c>
      <c r="I381" s="421"/>
      <c r="J381" s="421"/>
      <c r="K381" s="421"/>
      <c r="L381" s="190"/>
      <c r="M381" s="191"/>
      <c r="N381" s="191"/>
      <c r="O381" s="191"/>
      <c r="P381" s="192"/>
      <c r="Q381" s="190"/>
    </row>
    <row r="382" spans="1:17" x14ac:dyDescent="0.25">
      <c r="A382" s="40" t="s">
        <v>97</v>
      </c>
      <c r="B382" s="27">
        <v>2021</v>
      </c>
      <c r="C382" s="27" t="s">
        <v>166</v>
      </c>
      <c r="D382" s="27" t="s">
        <v>152</v>
      </c>
      <c r="E382" s="29" t="s">
        <v>103</v>
      </c>
      <c r="F382" s="27" t="s">
        <v>92</v>
      </c>
      <c r="G382" s="414" t="s">
        <v>146</v>
      </c>
      <c r="H382" s="164">
        <f t="shared" si="107"/>
        <v>0</v>
      </c>
      <c r="I382" s="421"/>
      <c r="J382" s="421"/>
      <c r="K382" s="421"/>
      <c r="L382" s="190"/>
      <c r="M382" s="191"/>
      <c r="N382" s="191"/>
      <c r="O382" s="191"/>
      <c r="P382" s="192"/>
      <c r="Q382" s="190"/>
    </row>
    <row r="383" spans="1:17" x14ac:dyDescent="0.25">
      <c r="A383" s="40" t="s">
        <v>97</v>
      </c>
      <c r="B383" s="27">
        <v>2021</v>
      </c>
      <c r="C383" s="27" t="s">
        <v>166</v>
      </c>
      <c r="D383" s="27" t="s">
        <v>153</v>
      </c>
      <c r="E383" s="29" t="s">
        <v>103</v>
      </c>
      <c r="F383" s="27" t="s">
        <v>92</v>
      </c>
      <c r="G383" s="414" t="s">
        <v>146</v>
      </c>
      <c r="H383" s="164">
        <f t="shared" si="107"/>
        <v>0</v>
      </c>
      <c r="I383" s="421"/>
      <c r="J383" s="421"/>
      <c r="K383" s="421"/>
      <c r="L383" s="190"/>
      <c r="M383" s="191"/>
      <c r="N383" s="191"/>
      <c r="O383" s="191"/>
      <c r="P383" s="192"/>
      <c r="Q383" s="190"/>
    </row>
    <row r="384" spans="1:17" x14ac:dyDescent="0.25">
      <c r="A384" s="40" t="s">
        <v>97</v>
      </c>
      <c r="B384" s="27">
        <v>2021</v>
      </c>
      <c r="C384" s="27" t="s">
        <v>166</v>
      </c>
      <c r="D384" s="27" t="s">
        <v>154</v>
      </c>
      <c r="E384" s="29" t="s">
        <v>103</v>
      </c>
      <c r="F384" s="27" t="s">
        <v>92</v>
      </c>
      <c r="G384" s="414" t="s">
        <v>146</v>
      </c>
      <c r="H384" s="164">
        <f t="shared" si="107"/>
        <v>0</v>
      </c>
      <c r="I384" s="421"/>
      <c r="J384" s="421"/>
      <c r="K384" s="421"/>
      <c r="L384" s="190"/>
      <c r="M384" s="191"/>
      <c r="N384" s="191"/>
      <c r="O384" s="191"/>
      <c r="P384" s="192"/>
      <c r="Q384" s="190"/>
    </row>
    <row r="385" spans="1:17" x14ac:dyDescent="0.25">
      <c r="A385" s="40" t="s">
        <v>97</v>
      </c>
      <c r="B385" s="27">
        <v>2021</v>
      </c>
      <c r="C385" s="27" t="s">
        <v>166</v>
      </c>
      <c r="D385" s="27" t="s">
        <v>155</v>
      </c>
      <c r="E385" s="29" t="s">
        <v>103</v>
      </c>
      <c r="F385" s="27" t="s">
        <v>92</v>
      </c>
      <c r="G385" s="414" t="s">
        <v>146</v>
      </c>
      <c r="H385" s="164">
        <f t="shared" si="107"/>
        <v>0</v>
      </c>
      <c r="I385" s="421"/>
      <c r="J385" s="421"/>
      <c r="K385" s="421"/>
      <c r="L385" s="190"/>
      <c r="M385" s="191"/>
      <c r="N385" s="191"/>
      <c r="O385" s="191"/>
      <c r="P385" s="192"/>
      <c r="Q385" s="190"/>
    </row>
    <row r="386" spans="1:17" x14ac:dyDescent="0.25">
      <c r="A386" s="40" t="s">
        <v>97</v>
      </c>
      <c r="B386" s="27">
        <v>2021</v>
      </c>
      <c r="C386" s="27" t="s">
        <v>166</v>
      </c>
      <c r="D386" s="27" t="s">
        <v>156</v>
      </c>
      <c r="E386" s="29" t="s">
        <v>103</v>
      </c>
      <c r="F386" s="27" t="s">
        <v>92</v>
      </c>
      <c r="G386" s="414" t="s">
        <v>146</v>
      </c>
      <c r="H386" s="164">
        <f t="shared" si="107"/>
        <v>0</v>
      </c>
      <c r="I386" s="421"/>
      <c r="J386" s="421"/>
      <c r="K386" s="421"/>
      <c r="L386" s="190"/>
      <c r="M386" s="191"/>
      <c r="N386" s="191"/>
      <c r="O386" s="191"/>
      <c r="P386" s="192"/>
      <c r="Q386" s="190"/>
    </row>
    <row r="387" spans="1:17" x14ac:dyDescent="0.25">
      <c r="A387" s="40" t="s">
        <v>97</v>
      </c>
      <c r="B387" s="27">
        <v>2021</v>
      </c>
      <c r="C387" s="27" t="s">
        <v>166</v>
      </c>
      <c r="D387" s="27" t="s">
        <v>157</v>
      </c>
      <c r="E387" s="29" t="s">
        <v>103</v>
      </c>
      <c r="F387" s="27" t="s">
        <v>92</v>
      </c>
      <c r="G387" s="414" t="s">
        <v>146</v>
      </c>
      <c r="H387" s="164">
        <f t="shared" si="107"/>
        <v>0</v>
      </c>
      <c r="I387" s="421"/>
      <c r="J387" s="421"/>
      <c r="K387" s="421"/>
      <c r="L387" s="190"/>
      <c r="M387" s="191"/>
      <c r="N387" s="191"/>
      <c r="O387" s="191"/>
      <c r="P387" s="192"/>
      <c r="Q387" s="190"/>
    </row>
    <row r="388" spans="1:17" x14ac:dyDescent="0.25">
      <c r="A388" s="40" t="s">
        <v>97</v>
      </c>
      <c r="B388" s="27">
        <v>2021</v>
      </c>
      <c r="C388" s="27" t="s">
        <v>166</v>
      </c>
      <c r="D388" s="27" t="s">
        <v>158</v>
      </c>
      <c r="E388" s="29" t="s">
        <v>103</v>
      </c>
      <c r="F388" s="27" t="s">
        <v>92</v>
      </c>
      <c r="G388" s="414" t="s">
        <v>146</v>
      </c>
      <c r="H388" s="164">
        <f t="shared" si="107"/>
        <v>0</v>
      </c>
      <c r="I388" s="421"/>
      <c r="J388" s="421"/>
      <c r="K388" s="421"/>
      <c r="L388" s="190"/>
      <c r="M388" s="191"/>
      <c r="N388" s="191"/>
      <c r="O388" s="191"/>
      <c r="P388" s="192"/>
      <c r="Q388" s="190"/>
    </row>
    <row r="389" spans="1:17" x14ac:dyDescent="0.25">
      <c r="A389" s="40" t="s">
        <v>97</v>
      </c>
      <c r="B389" s="27">
        <v>2021</v>
      </c>
      <c r="C389" s="27" t="s">
        <v>166</v>
      </c>
      <c r="D389" s="27" t="s">
        <v>159</v>
      </c>
      <c r="E389" s="29" t="s">
        <v>103</v>
      </c>
      <c r="F389" s="27" t="s">
        <v>92</v>
      </c>
      <c r="G389" s="414" t="s">
        <v>146</v>
      </c>
      <c r="H389" s="164">
        <f t="shared" si="107"/>
        <v>0</v>
      </c>
      <c r="I389" s="421"/>
      <c r="J389" s="421"/>
      <c r="K389" s="421"/>
      <c r="L389" s="190"/>
      <c r="M389" s="191"/>
      <c r="N389" s="191"/>
      <c r="O389" s="191"/>
      <c r="P389" s="192"/>
      <c r="Q389" s="190"/>
    </row>
    <row r="390" spans="1:17" x14ac:dyDescent="0.25">
      <c r="A390" s="40" t="s">
        <v>97</v>
      </c>
      <c r="B390" s="27">
        <v>2021</v>
      </c>
      <c r="C390" s="27" t="s">
        <v>166</v>
      </c>
      <c r="D390" s="27" t="s">
        <v>160</v>
      </c>
      <c r="E390" s="29" t="s">
        <v>103</v>
      </c>
      <c r="F390" s="27" t="s">
        <v>92</v>
      </c>
      <c r="G390" s="414" t="s">
        <v>146</v>
      </c>
      <c r="H390" s="164">
        <f t="shared" si="107"/>
        <v>0</v>
      </c>
      <c r="I390" s="421"/>
      <c r="J390" s="421"/>
      <c r="K390" s="421"/>
      <c r="L390" s="190"/>
      <c r="M390" s="191"/>
      <c r="N390" s="191"/>
      <c r="O390" s="191"/>
      <c r="P390" s="192"/>
      <c r="Q390" s="190"/>
    </row>
    <row r="391" spans="1:17" x14ac:dyDescent="0.25">
      <c r="A391" s="40" t="s">
        <v>97</v>
      </c>
      <c r="B391" s="27">
        <v>2021</v>
      </c>
      <c r="C391" s="27" t="s">
        <v>166</v>
      </c>
      <c r="D391" s="27" t="s">
        <v>161</v>
      </c>
      <c r="E391" s="29" t="s">
        <v>103</v>
      </c>
      <c r="F391" s="27" t="s">
        <v>92</v>
      </c>
      <c r="G391" s="414" t="s">
        <v>146</v>
      </c>
      <c r="H391" s="164">
        <f t="shared" si="107"/>
        <v>0</v>
      </c>
      <c r="I391" s="421"/>
      <c r="J391" s="421"/>
      <c r="K391" s="421"/>
      <c r="L391" s="190"/>
      <c r="M391" s="191"/>
      <c r="N391" s="191"/>
      <c r="O391" s="191"/>
      <c r="P391" s="192"/>
      <c r="Q391" s="190"/>
    </row>
    <row r="392" spans="1:17" x14ac:dyDescent="0.25">
      <c r="A392" s="40" t="s">
        <v>97</v>
      </c>
      <c r="B392" s="27">
        <v>2021</v>
      </c>
      <c r="C392" s="27" t="s">
        <v>166</v>
      </c>
      <c r="D392" s="27" t="s">
        <v>162</v>
      </c>
      <c r="E392" s="29" t="s">
        <v>103</v>
      </c>
      <c r="F392" s="27" t="s">
        <v>92</v>
      </c>
      <c r="G392" s="414" t="s">
        <v>146</v>
      </c>
      <c r="H392" s="164">
        <f t="shared" ref="H392:H455" si="108">SUM(I392:Q392)</f>
        <v>0</v>
      </c>
      <c r="I392" s="421"/>
      <c r="J392" s="421"/>
      <c r="K392" s="421"/>
      <c r="L392" s="190"/>
      <c r="M392" s="191"/>
      <c r="N392" s="191"/>
      <c r="O392" s="191"/>
      <c r="P392" s="192"/>
      <c r="Q392" s="190"/>
    </row>
    <row r="393" spans="1:17" x14ac:dyDescent="0.25">
      <c r="A393" s="40" t="s">
        <v>97</v>
      </c>
      <c r="B393" s="27">
        <v>2021</v>
      </c>
      <c r="C393" s="27" t="s">
        <v>166</v>
      </c>
      <c r="D393" s="27" t="s">
        <v>163</v>
      </c>
      <c r="E393" s="29" t="s">
        <v>103</v>
      </c>
      <c r="F393" s="27" t="s">
        <v>92</v>
      </c>
      <c r="G393" s="414" t="s">
        <v>146</v>
      </c>
      <c r="H393" s="164">
        <f t="shared" si="108"/>
        <v>0</v>
      </c>
      <c r="I393" s="421"/>
      <c r="J393" s="421"/>
      <c r="K393" s="421"/>
      <c r="L393" s="190"/>
      <c r="M393" s="191"/>
      <c r="N393" s="191"/>
      <c r="O393" s="191"/>
      <c r="P393" s="192"/>
      <c r="Q393" s="190"/>
    </row>
    <row r="394" spans="1:17" x14ac:dyDescent="0.25">
      <c r="A394" s="40" t="s">
        <v>97</v>
      </c>
      <c r="B394" s="27">
        <v>2021</v>
      </c>
      <c r="C394" s="27" t="s">
        <v>166</v>
      </c>
      <c r="D394" s="27" t="s">
        <v>164</v>
      </c>
      <c r="E394" s="29" t="s">
        <v>103</v>
      </c>
      <c r="F394" s="27" t="s">
        <v>92</v>
      </c>
      <c r="G394" s="414" t="s">
        <v>146</v>
      </c>
      <c r="H394" s="164">
        <f t="shared" si="108"/>
        <v>0</v>
      </c>
      <c r="I394" s="421"/>
      <c r="J394" s="421"/>
      <c r="K394" s="421"/>
      <c r="L394" s="190"/>
      <c r="M394" s="191"/>
      <c r="N394" s="191"/>
      <c r="O394" s="191"/>
      <c r="P394" s="192"/>
      <c r="Q394" s="190"/>
    </row>
    <row r="395" spans="1:17" x14ac:dyDescent="0.25">
      <c r="A395" s="40" t="s">
        <v>97</v>
      </c>
      <c r="B395" s="27">
        <v>2021</v>
      </c>
      <c r="C395" s="27" t="s">
        <v>166</v>
      </c>
      <c r="D395" s="27" t="s">
        <v>165</v>
      </c>
      <c r="E395" s="29" t="s">
        <v>103</v>
      </c>
      <c r="F395" s="27" t="s">
        <v>92</v>
      </c>
      <c r="G395" s="414" t="s">
        <v>146</v>
      </c>
      <c r="H395" s="164">
        <f t="shared" si="108"/>
        <v>0</v>
      </c>
      <c r="I395" s="421"/>
      <c r="J395" s="421"/>
      <c r="K395" s="421"/>
      <c r="L395" s="190"/>
      <c r="M395" s="191"/>
      <c r="N395" s="191"/>
      <c r="O395" s="191"/>
      <c r="P395" s="192"/>
      <c r="Q395" s="190"/>
    </row>
    <row r="396" spans="1:17" x14ac:dyDescent="0.25">
      <c r="A396" s="65" t="s">
        <v>97</v>
      </c>
      <c r="B396" s="66">
        <v>2022</v>
      </c>
      <c r="C396" s="66" t="s">
        <v>151</v>
      </c>
      <c r="D396" s="66" t="s">
        <v>152</v>
      </c>
      <c r="E396" s="98" t="s">
        <v>103</v>
      </c>
      <c r="F396" s="66" t="s">
        <v>92</v>
      </c>
      <c r="G396" s="416" t="s">
        <v>146</v>
      </c>
      <c r="H396" s="161">
        <f t="shared" si="108"/>
        <v>0</v>
      </c>
      <c r="I396" s="420"/>
      <c r="J396" s="420"/>
      <c r="K396" s="420"/>
      <c r="L396" s="187"/>
      <c r="M396" s="188"/>
      <c r="N396" s="188"/>
      <c r="O396" s="188"/>
      <c r="P396" s="189"/>
      <c r="Q396" s="187"/>
    </row>
    <row r="397" spans="1:17" x14ac:dyDescent="0.25">
      <c r="A397" s="40" t="s">
        <v>97</v>
      </c>
      <c r="B397" s="27">
        <v>2022</v>
      </c>
      <c r="C397" s="27" t="s">
        <v>151</v>
      </c>
      <c r="D397" s="27" t="s">
        <v>153</v>
      </c>
      <c r="E397" s="29" t="s">
        <v>103</v>
      </c>
      <c r="F397" s="27" t="s">
        <v>92</v>
      </c>
      <c r="G397" s="414" t="s">
        <v>146</v>
      </c>
      <c r="H397" s="164">
        <f t="shared" si="108"/>
        <v>0</v>
      </c>
      <c r="I397" s="421"/>
      <c r="J397" s="421"/>
      <c r="K397" s="421"/>
      <c r="L397" s="190"/>
      <c r="M397" s="191"/>
      <c r="N397" s="191"/>
      <c r="O397" s="191"/>
      <c r="P397" s="192"/>
      <c r="Q397" s="190"/>
    </row>
    <row r="398" spans="1:17" x14ac:dyDescent="0.25">
      <c r="A398" s="40" t="s">
        <v>97</v>
      </c>
      <c r="B398" s="27">
        <v>2022</v>
      </c>
      <c r="C398" s="27" t="s">
        <v>151</v>
      </c>
      <c r="D398" s="27" t="s">
        <v>154</v>
      </c>
      <c r="E398" s="29" t="s">
        <v>103</v>
      </c>
      <c r="F398" s="27" t="s">
        <v>92</v>
      </c>
      <c r="G398" s="414" t="s">
        <v>146</v>
      </c>
      <c r="H398" s="164">
        <f t="shared" si="108"/>
        <v>0</v>
      </c>
      <c r="I398" s="421"/>
      <c r="J398" s="421"/>
      <c r="K398" s="421"/>
      <c r="L398" s="190"/>
      <c r="M398" s="191"/>
      <c r="N398" s="191"/>
      <c r="O398" s="191"/>
      <c r="P398" s="192"/>
      <c r="Q398" s="190"/>
    </row>
    <row r="399" spans="1:17" x14ac:dyDescent="0.25">
      <c r="A399" s="40" t="s">
        <v>97</v>
      </c>
      <c r="B399" s="27">
        <v>2022</v>
      </c>
      <c r="C399" s="27" t="s">
        <v>151</v>
      </c>
      <c r="D399" s="27" t="s">
        <v>155</v>
      </c>
      <c r="E399" s="29" t="s">
        <v>103</v>
      </c>
      <c r="F399" s="27" t="s">
        <v>92</v>
      </c>
      <c r="G399" s="414" t="s">
        <v>146</v>
      </c>
      <c r="H399" s="164">
        <f t="shared" si="108"/>
        <v>0</v>
      </c>
      <c r="I399" s="421"/>
      <c r="J399" s="421"/>
      <c r="K399" s="421"/>
      <c r="L399" s="190"/>
      <c r="M399" s="191"/>
      <c r="N399" s="191"/>
      <c r="O399" s="191"/>
      <c r="P399" s="192"/>
      <c r="Q399" s="190"/>
    </row>
    <row r="400" spans="1:17" x14ac:dyDescent="0.25">
      <c r="A400" s="40" t="s">
        <v>97</v>
      </c>
      <c r="B400" s="27">
        <v>2022</v>
      </c>
      <c r="C400" s="27" t="s">
        <v>151</v>
      </c>
      <c r="D400" s="27" t="s">
        <v>156</v>
      </c>
      <c r="E400" s="29" t="s">
        <v>103</v>
      </c>
      <c r="F400" s="27" t="s">
        <v>92</v>
      </c>
      <c r="G400" s="414" t="s">
        <v>146</v>
      </c>
      <c r="H400" s="164">
        <f t="shared" si="108"/>
        <v>0</v>
      </c>
      <c r="I400" s="421"/>
      <c r="J400" s="421"/>
      <c r="K400" s="421"/>
      <c r="L400" s="190"/>
      <c r="M400" s="191"/>
      <c r="N400" s="191"/>
      <c r="O400" s="191"/>
      <c r="P400" s="192"/>
      <c r="Q400" s="190"/>
    </row>
    <row r="401" spans="1:17" x14ac:dyDescent="0.25">
      <c r="A401" s="40" t="s">
        <v>97</v>
      </c>
      <c r="B401" s="27">
        <v>2022</v>
      </c>
      <c r="C401" s="27" t="s">
        <v>151</v>
      </c>
      <c r="D401" s="27" t="s">
        <v>157</v>
      </c>
      <c r="E401" s="29" t="s">
        <v>103</v>
      </c>
      <c r="F401" s="27" t="s">
        <v>92</v>
      </c>
      <c r="G401" s="414" t="s">
        <v>146</v>
      </c>
      <c r="H401" s="164">
        <f t="shared" si="108"/>
        <v>0</v>
      </c>
      <c r="I401" s="421"/>
      <c r="J401" s="421"/>
      <c r="K401" s="421"/>
      <c r="L401" s="190"/>
      <c r="M401" s="191"/>
      <c r="N401" s="191"/>
      <c r="O401" s="191"/>
      <c r="P401" s="192"/>
      <c r="Q401" s="190"/>
    </row>
    <row r="402" spans="1:17" x14ac:dyDescent="0.25">
      <c r="A402" s="40" t="s">
        <v>97</v>
      </c>
      <c r="B402" s="27">
        <v>2022</v>
      </c>
      <c r="C402" s="27" t="s">
        <v>151</v>
      </c>
      <c r="D402" s="27" t="s">
        <v>158</v>
      </c>
      <c r="E402" s="29" t="s">
        <v>103</v>
      </c>
      <c r="F402" s="27" t="s">
        <v>92</v>
      </c>
      <c r="G402" s="414" t="s">
        <v>146</v>
      </c>
      <c r="H402" s="164">
        <f t="shared" si="108"/>
        <v>0</v>
      </c>
      <c r="I402" s="421"/>
      <c r="J402" s="421"/>
      <c r="K402" s="421"/>
      <c r="L402" s="190"/>
      <c r="M402" s="191"/>
      <c r="N402" s="191"/>
      <c r="O402" s="191"/>
      <c r="P402" s="192"/>
      <c r="Q402" s="190"/>
    </row>
    <row r="403" spans="1:17" x14ac:dyDescent="0.25">
      <c r="A403" s="40" t="s">
        <v>97</v>
      </c>
      <c r="B403" s="27">
        <v>2022</v>
      </c>
      <c r="C403" s="27" t="s">
        <v>151</v>
      </c>
      <c r="D403" s="27" t="s">
        <v>159</v>
      </c>
      <c r="E403" s="29" t="s">
        <v>103</v>
      </c>
      <c r="F403" s="27" t="s">
        <v>92</v>
      </c>
      <c r="G403" s="414" t="s">
        <v>146</v>
      </c>
      <c r="H403" s="164">
        <f t="shared" si="108"/>
        <v>0</v>
      </c>
      <c r="I403" s="421"/>
      <c r="J403" s="421"/>
      <c r="K403" s="421"/>
      <c r="L403" s="190"/>
      <c r="M403" s="191"/>
      <c r="N403" s="191"/>
      <c r="O403" s="191"/>
      <c r="P403" s="192"/>
      <c r="Q403" s="190"/>
    </row>
    <row r="404" spans="1:17" x14ac:dyDescent="0.25">
      <c r="A404" s="40" t="s">
        <v>97</v>
      </c>
      <c r="B404" s="27">
        <v>2022</v>
      </c>
      <c r="C404" s="27" t="s">
        <v>151</v>
      </c>
      <c r="D404" s="27" t="s">
        <v>160</v>
      </c>
      <c r="E404" s="29" t="s">
        <v>103</v>
      </c>
      <c r="F404" s="27" t="s">
        <v>92</v>
      </c>
      <c r="G404" s="414" t="s">
        <v>146</v>
      </c>
      <c r="H404" s="164">
        <f t="shared" si="108"/>
        <v>0</v>
      </c>
      <c r="I404" s="421"/>
      <c r="J404" s="421"/>
      <c r="K404" s="421"/>
      <c r="L404" s="190"/>
      <c r="M404" s="191"/>
      <c r="N404" s="191"/>
      <c r="O404" s="191"/>
      <c r="P404" s="192"/>
      <c r="Q404" s="190"/>
    </row>
    <row r="405" spans="1:17" x14ac:dyDescent="0.25">
      <c r="A405" s="40" t="s">
        <v>97</v>
      </c>
      <c r="B405" s="27">
        <v>2022</v>
      </c>
      <c r="C405" s="27" t="s">
        <v>151</v>
      </c>
      <c r="D405" s="27" t="s">
        <v>161</v>
      </c>
      <c r="E405" s="29" t="s">
        <v>103</v>
      </c>
      <c r="F405" s="27" t="s">
        <v>92</v>
      </c>
      <c r="G405" s="414" t="s">
        <v>146</v>
      </c>
      <c r="H405" s="164">
        <f t="shared" si="108"/>
        <v>0</v>
      </c>
      <c r="I405" s="421"/>
      <c r="J405" s="421"/>
      <c r="K405" s="421"/>
      <c r="L405" s="190"/>
      <c r="M405" s="191"/>
      <c r="N405" s="191"/>
      <c r="O405" s="191"/>
      <c r="P405" s="192"/>
      <c r="Q405" s="190"/>
    </row>
    <row r="406" spans="1:17" x14ac:dyDescent="0.25">
      <c r="A406" s="40" t="s">
        <v>97</v>
      </c>
      <c r="B406" s="27">
        <v>2022</v>
      </c>
      <c r="C406" s="27" t="s">
        <v>151</v>
      </c>
      <c r="D406" s="27" t="s">
        <v>162</v>
      </c>
      <c r="E406" s="29" t="s">
        <v>103</v>
      </c>
      <c r="F406" s="27" t="s">
        <v>92</v>
      </c>
      <c r="G406" s="414" t="s">
        <v>146</v>
      </c>
      <c r="H406" s="164">
        <f t="shared" si="108"/>
        <v>0</v>
      </c>
      <c r="I406" s="421"/>
      <c r="J406" s="421"/>
      <c r="K406" s="421"/>
      <c r="L406" s="190"/>
      <c r="M406" s="191"/>
      <c r="N406" s="191"/>
      <c r="O406" s="191"/>
      <c r="P406" s="192"/>
      <c r="Q406" s="190"/>
    </row>
    <row r="407" spans="1:17" x14ac:dyDescent="0.25">
      <c r="A407" s="40" t="s">
        <v>97</v>
      </c>
      <c r="B407" s="27">
        <v>2022</v>
      </c>
      <c r="C407" s="27" t="s">
        <v>151</v>
      </c>
      <c r="D407" s="27" t="s">
        <v>163</v>
      </c>
      <c r="E407" s="29" t="s">
        <v>103</v>
      </c>
      <c r="F407" s="27" t="s">
        <v>92</v>
      </c>
      <c r="G407" s="414" t="s">
        <v>146</v>
      </c>
      <c r="H407" s="164">
        <f t="shared" si="108"/>
        <v>0</v>
      </c>
      <c r="I407" s="421"/>
      <c r="J407" s="421"/>
      <c r="K407" s="421"/>
      <c r="L407" s="190"/>
      <c r="M407" s="191"/>
      <c r="N407" s="191"/>
      <c r="O407" s="191"/>
      <c r="P407" s="192"/>
      <c r="Q407" s="190"/>
    </row>
    <row r="408" spans="1:17" x14ac:dyDescent="0.25">
      <c r="A408" s="40" t="s">
        <v>97</v>
      </c>
      <c r="B408" s="27">
        <v>2022</v>
      </c>
      <c r="C408" s="27" t="s">
        <v>151</v>
      </c>
      <c r="D408" s="27" t="s">
        <v>164</v>
      </c>
      <c r="E408" s="29" t="s">
        <v>103</v>
      </c>
      <c r="F408" s="27" t="s">
        <v>92</v>
      </c>
      <c r="G408" s="414" t="s">
        <v>146</v>
      </c>
      <c r="H408" s="164">
        <f t="shared" si="108"/>
        <v>0</v>
      </c>
      <c r="I408" s="421"/>
      <c r="J408" s="421"/>
      <c r="K408" s="421"/>
      <c r="L408" s="190"/>
      <c r="M408" s="191"/>
      <c r="N408" s="191"/>
      <c r="O408" s="191"/>
      <c r="P408" s="192"/>
      <c r="Q408" s="190"/>
    </row>
    <row r="409" spans="1:17" x14ac:dyDescent="0.25">
      <c r="A409" s="40" t="s">
        <v>97</v>
      </c>
      <c r="B409" s="27">
        <v>2022</v>
      </c>
      <c r="C409" s="27" t="s">
        <v>151</v>
      </c>
      <c r="D409" s="27" t="s">
        <v>165</v>
      </c>
      <c r="E409" s="29" t="s">
        <v>103</v>
      </c>
      <c r="F409" s="27" t="s">
        <v>92</v>
      </c>
      <c r="G409" s="414" t="s">
        <v>146</v>
      </c>
      <c r="H409" s="164">
        <f t="shared" si="108"/>
        <v>0</v>
      </c>
      <c r="I409" s="421"/>
      <c r="J409" s="421"/>
      <c r="K409" s="421"/>
      <c r="L409" s="190"/>
      <c r="M409" s="191"/>
      <c r="N409" s="191"/>
      <c r="O409" s="191"/>
      <c r="P409" s="192"/>
      <c r="Q409" s="190"/>
    </row>
    <row r="410" spans="1:17" x14ac:dyDescent="0.25">
      <c r="A410" s="40" t="s">
        <v>97</v>
      </c>
      <c r="B410" s="27">
        <v>2022</v>
      </c>
      <c r="C410" s="27" t="s">
        <v>166</v>
      </c>
      <c r="D410" s="27" t="s">
        <v>152</v>
      </c>
      <c r="E410" s="29" t="s">
        <v>103</v>
      </c>
      <c r="F410" s="27" t="s">
        <v>92</v>
      </c>
      <c r="G410" s="414" t="s">
        <v>146</v>
      </c>
      <c r="H410" s="164">
        <f t="shared" si="108"/>
        <v>0</v>
      </c>
      <c r="I410" s="421"/>
      <c r="J410" s="421"/>
      <c r="K410" s="421"/>
      <c r="L410" s="190"/>
      <c r="M410" s="191"/>
      <c r="N410" s="191"/>
      <c r="O410" s="191"/>
      <c r="P410" s="192"/>
      <c r="Q410" s="190"/>
    </row>
    <row r="411" spans="1:17" x14ac:dyDescent="0.25">
      <c r="A411" s="40" t="s">
        <v>97</v>
      </c>
      <c r="B411" s="27">
        <v>2022</v>
      </c>
      <c r="C411" s="27" t="s">
        <v>166</v>
      </c>
      <c r="D411" s="27" t="s">
        <v>153</v>
      </c>
      <c r="E411" s="29" t="s">
        <v>103</v>
      </c>
      <c r="F411" s="27" t="s">
        <v>92</v>
      </c>
      <c r="G411" s="414" t="s">
        <v>146</v>
      </c>
      <c r="H411" s="164">
        <f t="shared" si="108"/>
        <v>0</v>
      </c>
      <c r="I411" s="421"/>
      <c r="J411" s="421"/>
      <c r="K411" s="421"/>
      <c r="L411" s="190"/>
      <c r="M411" s="191"/>
      <c r="N411" s="191"/>
      <c r="O411" s="191"/>
      <c r="P411" s="192"/>
      <c r="Q411" s="190"/>
    </row>
    <row r="412" spans="1:17" x14ac:dyDescent="0.25">
      <c r="A412" s="40" t="s">
        <v>97</v>
      </c>
      <c r="B412" s="27">
        <v>2022</v>
      </c>
      <c r="C412" s="27" t="s">
        <v>166</v>
      </c>
      <c r="D412" s="27" t="s">
        <v>154</v>
      </c>
      <c r="E412" s="29" t="s">
        <v>103</v>
      </c>
      <c r="F412" s="27" t="s">
        <v>92</v>
      </c>
      <c r="G412" s="414" t="s">
        <v>146</v>
      </c>
      <c r="H412" s="164">
        <f t="shared" si="108"/>
        <v>0</v>
      </c>
      <c r="I412" s="421"/>
      <c r="J412" s="421"/>
      <c r="K412" s="421"/>
      <c r="L412" s="190"/>
      <c r="M412" s="191"/>
      <c r="N412" s="191"/>
      <c r="O412" s="191"/>
      <c r="P412" s="192"/>
      <c r="Q412" s="190"/>
    </row>
    <row r="413" spans="1:17" x14ac:dyDescent="0.25">
      <c r="A413" s="40" t="s">
        <v>97</v>
      </c>
      <c r="B413" s="27">
        <v>2022</v>
      </c>
      <c r="C413" s="27" t="s">
        <v>166</v>
      </c>
      <c r="D413" s="27" t="s">
        <v>155</v>
      </c>
      <c r="E413" s="29" t="s">
        <v>103</v>
      </c>
      <c r="F413" s="27" t="s">
        <v>92</v>
      </c>
      <c r="G413" s="414" t="s">
        <v>146</v>
      </c>
      <c r="H413" s="164">
        <f t="shared" si="108"/>
        <v>0</v>
      </c>
      <c r="I413" s="421"/>
      <c r="J413" s="421"/>
      <c r="K413" s="421"/>
      <c r="L413" s="190"/>
      <c r="M413" s="191"/>
      <c r="N413" s="191"/>
      <c r="O413" s="191"/>
      <c r="P413" s="192"/>
      <c r="Q413" s="190"/>
    </row>
    <row r="414" spans="1:17" x14ac:dyDescent="0.25">
      <c r="A414" s="40" t="s">
        <v>97</v>
      </c>
      <c r="B414" s="27">
        <v>2022</v>
      </c>
      <c r="C414" s="27" t="s">
        <v>166</v>
      </c>
      <c r="D414" s="27" t="s">
        <v>156</v>
      </c>
      <c r="E414" s="29" t="s">
        <v>103</v>
      </c>
      <c r="F414" s="27" t="s">
        <v>92</v>
      </c>
      <c r="G414" s="414" t="s">
        <v>146</v>
      </c>
      <c r="H414" s="164">
        <f t="shared" si="108"/>
        <v>0</v>
      </c>
      <c r="I414" s="421"/>
      <c r="J414" s="421"/>
      <c r="K414" s="421"/>
      <c r="L414" s="190"/>
      <c r="M414" s="191"/>
      <c r="N414" s="191"/>
      <c r="O414" s="191"/>
      <c r="P414" s="192"/>
      <c r="Q414" s="190"/>
    </row>
    <row r="415" spans="1:17" x14ac:dyDescent="0.25">
      <c r="A415" s="40" t="s">
        <v>97</v>
      </c>
      <c r="B415" s="27">
        <v>2022</v>
      </c>
      <c r="C415" s="27" t="s">
        <v>166</v>
      </c>
      <c r="D415" s="27" t="s">
        <v>157</v>
      </c>
      <c r="E415" s="29" t="s">
        <v>103</v>
      </c>
      <c r="F415" s="27" t="s">
        <v>92</v>
      </c>
      <c r="G415" s="414" t="s">
        <v>146</v>
      </c>
      <c r="H415" s="164">
        <f t="shared" si="108"/>
        <v>0</v>
      </c>
      <c r="I415" s="421"/>
      <c r="J415" s="421"/>
      <c r="K415" s="421"/>
      <c r="L415" s="190"/>
      <c r="M415" s="191"/>
      <c r="N415" s="191"/>
      <c r="O415" s="191"/>
      <c r="P415" s="192"/>
      <c r="Q415" s="190"/>
    </row>
    <row r="416" spans="1:17" x14ac:dyDescent="0.25">
      <c r="A416" s="40" t="s">
        <v>97</v>
      </c>
      <c r="B416" s="27">
        <v>2022</v>
      </c>
      <c r="C416" s="27" t="s">
        <v>166</v>
      </c>
      <c r="D416" s="27" t="s">
        <v>158</v>
      </c>
      <c r="E416" s="29" t="s">
        <v>103</v>
      </c>
      <c r="F416" s="27" t="s">
        <v>92</v>
      </c>
      <c r="G416" s="414" t="s">
        <v>146</v>
      </c>
      <c r="H416" s="164">
        <f t="shared" si="108"/>
        <v>0</v>
      </c>
      <c r="I416" s="421"/>
      <c r="J416" s="421"/>
      <c r="K416" s="421"/>
      <c r="L416" s="190"/>
      <c r="M416" s="191"/>
      <c r="N416" s="191"/>
      <c r="O416" s="191"/>
      <c r="P416" s="192"/>
      <c r="Q416" s="190"/>
    </row>
    <row r="417" spans="1:17" x14ac:dyDescent="0.25">
      <c r="A417" s="40" t="s">
        <v>97</v>
      </c>
      <c r="B417" s="27">
        <v>2022</v>
      </c>
      <c r="C417" s="27" t="s">
        <v>166</v>
      </c>
      <c r="D417" s="27" t="s">
        <v>159</v>
      </c>
      <c r="E417" s="29" t="s">
        <v>103</v>
      </c>
      <c r="F417" s="27" t="s">
        <v>92</v>
      </c>
      <c r="G417" s="414" t="s">
        <v>146</v>
      </c>
      <c r="H417" s="164">
        <f t="shared" si="108"/>
        <v>0</v>
      </c>
      <c r="I417" s="421"/>
      <c r="J417" s="421"/>
      <c r="K417" s="421"/>
      <c r="L417" s="190"/>
      <c r="M417" s="191"/>
      <c r="N417" s="191"/>
      <c r="O417" s="191"/>
      <c r="P417" s="192"/>
      <c r="Q417" s="190"/>
    </row>
    <row r="418" spans="1:17" x14ac:dyDescent="0.25">
      <c r="A418" s="40" t="s">
        <v>97</v>
      </c>
      <c r="B418" s="27">
        <v>2022</v>
      </c>
      <c r="C418" s="27" t="s">
        <v>166</v>
      </c>
      <c r="D418" s="27" t="s">
        <v>160</v>
      </c>
      <c r="E418" s="29" t="s">
        <v>103</v>
      </c>
      <c r="F418" s="27" t="s">
        <v>92</v>
      </c>
      <c r="G418" s="414" t="s">
        <v>146</v>
      </c>
      <c r="H418" s="164">
        <f t="shared" si="108"/>
        <v>0</v>
      </c>
      <c r="I418" s="421"/>
      <c r="J418" s="421"/>
      <c r="K418" s="421"/>
      <c r="L418" s="190"/>
      <c r="M418" s="191"/>
      <c r="N418" s="191"/>
      <c r="O418" s="191"/>
      <c r="P418" s="192"/>
      <c r="Q418" s="190"/>
    </row>
    <row r="419" spans="1:17" x14ac:dyDescent="0.25">
      <c r="A419" s="40" t="s">
        <v>97</v>
      </c>
      <c r="B419" s="27">
        <v>2022</v>
      </c>
      <c r="C419" s="27" t="s">
        <v>166</v>
      </c>
      <c r="D419" s="27" t="s">
        <v>161</v>
      </c>
      <c r="E419" s="29" t="s">
        <v>103</v>
      </c>
      <c r="F419" s="27" t="s">
        <v>92</v>
      </c>
      <c r="G419" s="414" t="s">
        <v>146</v>
      </c>
      <c r="H419" s="164">
        <f t="shared" si="108"/>
        <v>0</v>
      </c>
      <c r="I419" s="421"/>
      <c r="J419" s="421"/>
      <c r="K419" s="421"/>
      <c r="L419" s="190"/>
      <c r="M419" s="191"/>
      <c r="N419" s="191"/>
      <c r="O419" s="191"/>
      <c r="P419" s="192"/>
      <c r="Q419" s="190"/>
    </row>
    <row r="420" spans="1:17" x14ac:dyDescent="0.25">
      <c r="A420" s="40" t="s">
        <v>97</v>
      </c>
      <c r="B420" s="27">
        <v>2022</v>
      </c>
      <c r="C420" s="27" t="s">
        <v>166</v>
      </c>
      <c r="D420" s="27" t="s">
        <v>162</v>
      </c>
      <c r="E420" s="29" t="s">
        <v>103</v>
      </c>
      <c r="F420" s="27" t="s">
        <v>92</v>
      </c>
      <c r="G420" s="414" t="s">
        <v>146</v>
      </c>
      <c r="H420" s="164">
        <f t="shared" si="108"/>
        <v>0</v>
      </c>
      <c r="I420" s="421"/>
      <c r="J420" s="421"/>
      <c r="K420" s="421"/>
      <c r="L420" s="190"/>
      <c r="M420" s="191"/>
      <c r="N420" s="191"/>
      <c r="O420" s="191"/>
      <c r="P420" s="192"/>
      <c r="Q420" s="190"/>
    </row>
    <row r="421" spans="1:17" x14ac:dyDescent="0.25">
      <c r="A421" s="40" t="s">
        <v>97</v>
      </c>
      <c r="B421" s="27">
        <v>2022</v>
      </c>
      <c r="C421" s="27" t="s">
        <v>166</v>
      </c>
      <c r="D421" s="27" t="s">
        <v>163</v>
      </c>
      <c r="E421" s="29" t="s">
        <v>103</v>
      </c>
      <c r="F421" s="27" t="s">
        <v>92</v>
      </c>
      <c r="G421" s="414" t="s">
        <v>146</v>
      </c>
      <c r="H421" s="164">
        <f t="shared" si="108"/>
        <v>0</v>
      </c>
      <c r="I421" s="421"/>
      <c r="J421" s="421"/>
      <c r="K421" s="421"/>
      <c r="L421" s="190"/>
      <c r="M421" s="191"/>
      <c r="N421" s="191"/>
      <c r="O421" s="191"/>
      <c r="P421" s="192"/>
      <c r="Q421" s="190"/>
    </row>
    <row r="422" spans="1:17" x14ac:dyDescent="0.25">
      <c r="A422" s="40" t="s">
        <v>97</v>
      </c>
      <c r="B422" s="27">
        <v>2022</v>
      </c>
      <c r="C422" s="27" t="s">
        <v>166</v>
      </c>
      <c r="D422" s="27" t="s">
        <v>164</v>
      </c>
      <c r="E422" s="29" t="s">
        <v>103</v>
      </c>
      <c r="F422" s="27" t="s">
        <v>92</v>
      </c>
      <c r="G422" s="414" t="s">
        <v>146</v>
      </c>
      <c r="H422" s="164">
        <f t="shared" si="108"/>
        <v>0</v>
      </c>
      <c r="I422" s="421"/>
      <c r="J422" s="421"/>
      <c r="K422" s="421"/>
      <c r="L422" s="190"/>
      <c r="M422" s="191"/>
      <c r="N422" s="191"/>
      <c r="O422" s="191"/>
      <c r="P422" s="192"/>
      <c r="Q422" s="190"/>
    </row>
    <row r="423" spans="1:17" x14ac:dyDescent="0.25">
      <c r="A423" s="40" t="s">
        <v>97</v>
      </c>
      <c r="B423" s="27">
        <v>2022</v>
      </c>
      <c r="C423" s="27" t="s">
        <v>166</v>
      </c>
      <c r="D423" s="27" t="s">
        <v>165</v>
      </c>
      <c r="E423" s="29" t="s">
        <v>103</v>
      </c>
      <c r="F423" s="27" t="s">
        <v>92</v>
      </c>
      <c r="G423" s="414" t="s">
        <v>146</v>
      </c>
      <c r="H423" s="164">
        <f t="shared" si="108"/>
        <v>0</v>
      </c>
      <c r="I423" s="421"/>
      <c r="J423" s="421"/>
      <c r="K423" s="421"/>
      <c r="L423" s="190"/>
      <c r="M423" s="191"/>
      <c r="N423" s="191"/>
      <c r="O423" s="191"/>
      <c r="P423" s="192"/>
      <c r="Q423" s="190"/>
    </row>
    <row r="424" spans="1:17" x14ac:dyDescent="0.25">
      <c r="A424" s="65" t="s">
        <v>97</v>
      </c>
      <c r="B424" s="66">
        <v>2023</v>
      </c>
      <c r="C424" s="66" t="s">
        <v>151</v>
      </c>
      <c r="D424" s="66" t="s">
        <v>152</v>
      </c>
      <c r="E424" s="98" t="s">
        <v>103</v>
      </c>
      <c r="F424" s="66" t="s">
        <v>92</v>
      </c>
      <c r="G424" s="416" t="s">
        <v>146</v>
      </c>
      <c r="H424" s="161">
        <f t="shared" si="108"/>
        <v>0</v>
      </c>
      <c r="I424" s="420"/>
      <c r="J424" s="420"/>
      <c r="K424" s="420"/>
      <c r="L424" s="187"/>
      <c r="M424" s="188"/>
      <c r="N424" s="188"/>
      <c r="O424" s="188"/>
      <c r="P424" s="189"/>
      <c r="Q424" s="187"/>
    </row>
    <row r="425" spans="1:17" x14ac:dyDescent="0.25">
      <c r="A425" s="40" t="s">
        <v>97</v>
      </c>
      <c r="B425" s="27">
        <v>2023</v>
      </c>
      <c r="C425" s="27" t="s">
        <v>151</v>
      </c>
      <c r="D425" s="27" t="s">
        <v>153</v>
      </c>
      <c r="E425" s="29" t="s">
        <v>103</v>
      </c>
      <c r="F425" s="27" t="s">
        <v>92</v>
      </c>
      <c r="G425" s="414" t="s">
        <v>146</v>
      </c>
      <c r="H425" s="164">
        <f t="shared" si="108"/>
        <v>0</v>
      </c>
      <c r="I425" s="421"/>
      <c r="J425" s="421"/>
      <c r="K425" s="421"/>
      <c r="L425" s="190"/>
      <c r="M425" s="191"/>
      <c r="N425" s="191"/>
      <c r="O425" s="191"/>
      <c r="P425" s="192"/>
      <c r="Q425" s="190"/>
    </row>
    <row r="426" spans="1:17" x14ac:dyDescent="0.25">
      <c r="A426" s="40" t="s">
        <v>97</v>
      </c>
      <c r="B426" s="27">
        <v>2023</v>
      </c>
      <c r="C426" s="27" t="s">
        <v>151</v>
      </c>
      <c r="D426" s="27" t="s">
        <v>154</v>
      </c>
      <c r="E426" s="29" t="s">
        <v>103</v>
      </c>
      <c r="F426" s="27" t="s">
        <v>92</v>
      </c>
      <c r="G426" s="414" t="s">
        <v>146</v>
      </c>
      <c r="H426" s="164">
        <f t="shared" si="108"/>
        <v>0</v>
      </c>
      <c r="I426" s="421"/>
      <c r="J426" s="421"/>
      <c r="K426" s="421"/>
      <c r="L426" s="190"/>
      <c r="M426" s="191"/>
      <c r="N426" s="191"/>
      <c r="O426" s="191"/>
      <c r="P426" s="192"/>
      <c r="Q426" s="190"/>
    </row>
    <row r="427" spans="1:17" x14ac:dyDescent="0.25">
      <c r="A427" s="40" t="s">
        <v>97</v>
      </c>
      <c r="B427" s="27">
        <v>2023</v>
      </c>
      <c r="C427" s="27" t="s">
        <v>151</v>
      </c>
      <c r="D427" s="27" t="s">
        <v>155</v>
      </c>
      <c r="E427" s="29" t="s">
        <v>103</v>
      </c>
      <c r="F427" s="27" t="s">
        <v>92</v>
      </c>
      <c r="G427" s="414" t="s">
        <v>146</v>
      </c>
      <c r="H427" s="164">
        <f t="shared" si="108"/>
        <v>0</v>
      </c>
      <c r="I427" s="421"/>
      <c r="J427" s="421"/>
      <c r="K427" s="421"/>
      <c r="L427" s="190"/>
      <c r="M427" s="191"/>
      <c r="N427" s="191"/>
      <c r="O427" s="191"/>
      <c r="P427" s="192"/>
      <c r="Q427" s="190"/>
    </row>
    <row r="428" spans="1:17" x14ac:dyDescent="0.25">
      <c r="A428" s="40" t="s">
        <v>97</v>
      </c>
      <c r="B428" s="27">
        <v>2023</v>
      </c>
      <c r="C428" s="27" t="s">
        <v>151</v>
      </c>
      <c r="D428" s="27" t="s">
        <v>156</v>
      </c>
      <c r="E428" s="29" t="s">
        <v>103</v>
      </c>
      <c r="F428" s="27" t="s">
        <v>92</v>
      </c>
      <c r="G428" s="414" t="s">
        <v>146</v>
      </c>
      <c r="H428" s="164">
        <f t="shared" si="108"/>
        <v>0</v>
      </c>
      <c r="I428" s="421"/>
      <c r="J428" s="421"/>
      <c r="K428" s="421"/>
      <c r="L428" s="190"/>
      <c r="M428" s="191"/>
      <c r="N428" s="191"/>
      <c r="O428" s="191"/>
      <c r="P428" s="192"/>
      <c r="Q428" s="190"/>
    </row>
    <row r="429" spans="1:17" x14ac:dyDescent="0.25">
      <c r="A429" s="40" t="s">
        <v>97</v>
      </c>
      <c r="B429" s="27">
        <v>2023</v>
      </c>
      <c r="C429" s="27" t="s">
        <v>151</v>
      </c>
      <c r="D429" s="27" t="s">
        <v>157</v>
      </c>
      <c r="E429" s="29" t="s">
        <v>103</v>
      </c>
      <c r="F429" s="27" t="s">
        <v>92</v>
      </c>
      <c r="G429" s="414" t="s">
        <v>146</v>
      </c>
      <c r="H429" s="164">
        <f t="shared" si="108"/>
        <v>0</v>
      </c>
      <c r="I429" s="421"/>
      <c r="J429" s="421"/>
      <c r="K429" s="421"/>
      <c r="L429" s="190"/>
      <c r="M429" s="191"/>
      <c r="N429" s="191"/>
      <c r="O429" s="191"/>
      <c r="P429" s="192"/>
      <c r="Q429" s="190"/>
    </row>
    <row r="430" spans="1:17" x14ac:dyDescent="0.25">
      <c r="A430" s="40" t="s">
        <v>97</v>
      </c>
      <c r="B430" s="27">
        <v>2023</v>
      </c>
      <c r="C430" s="27" t="s">
        <v>151</v>
      </c>
      <c r="D430" s="27" t="s">
        <v>158</v>
      </c>
      <c r="E430" s="29" t="s">
        <v>103</v>
      </c>
      <c r="F430" s="27" t="s">
        <v>92</v>
      </c>
      <c r="G430" s="414" t="s">
        <v>146</v>
      </c>
      <c r="H430" s="164">
        <f t="shared" si="108"/>
        <v>0</v>
      </c>
      <c r="I430" s="421"/>
      <c r="J430" s="421"/>
      <c r="K430" s="421"/>
      <c r="L430" s="190"/>
      <c r="M430" s="191"/>
      <c r="N430" s="191"/>
      <c r="O430" s="191"/>
      <c r="P430" s="192"/>
      <c r="Q430" s="190"/>
    </row>
    <row r="431" spans="1:17" x14ac:dyDescent="0.25">
      <c r="A431" s="40" t="s">
        <v>97</v>
      </c>
      <c r="B431" s="27">
        <v>2023</v>
      </c>
      <c r="C431" s="27" t="s">
        <v>151</v>
      </c>
      <c r="D431" s="27" t="s">
        <v>159</v>
      </c>
      <c r="E431" s="29" t="s">
        <v>103</v>
      </c>
      <c r="F431" s="27" t="s">
        <v>92</v>
      </c>
      <c r="G431" s="414" t="s">
        <v>146</v>
      </c>
      <c r="H431" s="164">
        <f t="shared" si="108"/>
        <v>0</v>
      </c>
      <c r="I431" s="421"/>
      <c r="J431" s="421"/>
      <c r="K431" s="421"/>
      <c r="L431" s="190"/>
      <c r="M431" s="191"/>
      <c r="N431" s="191"/>
      <c r="O431" s="191"/>
      <c r="P431" s="192"/>
      <c r="Q431" s="190"/>
    </row>
    <row r="432" spans="1:17" x14ac:dyDescent="0.25">
      <c r="A432" s="40" t="s">
        <v>97</v>
      </c>
      <c r="B432" s="27">
        <v>2023</v>
      </c>
      <c r="C432" s="27" t="s">
        <v>151</v>
      </c>
      <c r="D432" s="27" t="s">
        <v>160</v>
      </c>
      <c r="E432" s="29" t="s">
        <v>103</v>
      </c>
      <c r="F432" s="27" t="s">
        <v>92</v>
      </c>
      <c r="G432" s="414" t="s">
        <v>146</v>
      </c>
      <c r="H432" s="164">
        <f t="shared" si="108"/>
        <v>0</v>
      </c>
      <c r="I432" s="421"/>
      <c r="J432" s="421"/>
      <c r="K432" s="421"/>
      <c r="L432" s="190"/>
      <c r="M432" s="191"/>
      <c r="N432" s="191"/>
      <c r="O432" s="191"/>
      <c r="P432" s="192"/>
      <c r="Q432" s="190"/>
    </row>
    <row r="433" spans="1:17" x14ac:dyDescent="0.25">
      <c r="A433" s="40" t="s">
        <v>97</v>
      </c>
      <c r="B433" s="27">
        <v>2023</v>
      </c>
      <c r="C433" s="27" t="s">
        <v>151</v>
      </c>
      <c r="D433" s="27" t="s">
        <v>161</v>
      </c>
      <c r="E433" s="29" t="s">
        <v>103</v>
      </c>
      <c r="F433" s="27" t="s">
        <v>92</v>
      </c>
      <c r="G433" s="414" t="s">
        <v>146</v>
      </c>
      <c r="H433" s="164">
        <f t="shared" si="108"/>
        <v>0</v>
      </c>
      <c r="I433" s="421"/>
      <c r="J433" s="421"/>
      <c r="K433" s="421"/>
      <c r="L433" s="190"/>
      <c r="M433" s="191"/>
      <c r="N433" s="191"/>
      <c r="O433" s="191"/>
      <c r="P433" s="192"/>
      <c r="Q433" s="190"/>
    </row>
    <row r="434" spans="1:17" x14ac:dyDescent="0.25">
      <c r="A434" s="40" t="s">
        <v>97</v>
      </c>
      <c r="B434" s="27">
        <v>2023</v>
      </c>
      <c r="C434" s="27" t="s">
        <v>151</v>
      </c>
      <c r="D434" s="27" t="s">
        <v>162</v>
      </c>
      <c r="E434" s="29" t="s">
        <v>103</v>
      </c>
      <c r="F434" s="27" t="s">
        <v>92</v>
      </c>
      <c r="G434" s="414" t="s">
        <v>146</v>
      </c>
      <c r="H434" s="164">
        <f t="shared" si="108"/>
        <v>0</v>
      </c>
      <c r="I434" s="421"/>
      <c r="J434" s="421"/>
      <c r="K434" s="421"/>
      <c r="L434" s="190"/>
      <c r="M434" s="191"/>
      <c r="N434" s="191"/>
      <c r="O434" s="191"/>
      <c r="P434" s="192"/>
      <c r="Q434" s="190"/>
    </row>
    <row r="435" spans="1:17" x14ac:dyDescent="0.25">
      <c r="A435" s="40" t="s">
        <v>97</v>
      </c>
      <c r="B435" s="27">
        <v>2023</v>
      </c>
      <c r="C435" s="27" t="s">
        <v>151</v>
      </c>
      <c r="D435" s="27" t="s">
        <v>163</v>
      </c>
      <c r="E435" s="29" t="s">
        <v>103</v>
      </c>
      <c r="F435" s="27" t="s">
        <v>92</v>
      </c>
      <c r="G435" s="414" t="s">
        <v>146</v>
      </c>
      <c r="H435" s="164">
        <f t="shared" si="108"/>
        <v>0</v>
      </c>
      <c r="I435" s="421"/>
      <c r="J435" s="421"/>
      <c r="K435" s="421"/>
      <c r="L435" s="190"/>
      <c r="M435" s="191"/>
      <c r="N435" s="191"/>
      <c r="O435" s="191"/>
      <c r="P435" s="192"/>
      <c r="Q435" s="190"/>
    </row>
    <row r="436" spans="1:17" x14ac:dyDescent="0.25">
      <c r="A436" s="40" t="s">
        <v>97</v>
      </c>
      <c r="B436" s="27">
        <v>2023</v>
      </c>
      <c r="C436" s="27" t="s">
        <v>151</v>
      </c>
      <c r="D436" s="27" t="s">
        <v>164</v>
      </c>
      <c r="E436" s="29" t="s">
        <v>103</v>
      </c>
      <c r="F436" s="27" t="s">
        <v>92</v>
      </c>
      <c r="G436" s="414" t="s">
        <v>146</v>
      </c>
      <c r="H436" s="164">
        <f t="shared" si="108"/>
        <v>0</v>
      </c>
      <c r="I436" s="421"/>
      <c r="J436" s="421"/>
      <c r="K436" s="421"/>
      <c r="L436" s="190"/>
      <c r="M436" s="191"/>
      <c r="N436" s="191"/>
      <c r="O436" s="191"/>
      <c r="P436" s="192"/>
      <c r="Q436" s="190"/>
    </row>
    <row r="437" spans="1:17" x14ac:dyDescent="0.25">
      <c r="A437" s="40" t="s">
        <v>97</v>
      </c>
      <c r="B437" s="27">
        <v>2023</v>
      </c>
      <c r="C437" s="27" t="s">
        <v>151</v>
      </c>
      <c r="D437" s="27" t="s">
        <v>165</v>
      </c>
      <c r="E437" s="29" t="s">
        <v>103</v>
      </c>
      <c r="F437" s="27" t="s">
        <v>92</v>
      </c>
      <c r="G437" s="414" t="s">
        <v>146</v>
      </c>
      <c r="H437" s="164">
        <f t="shared" si="108"/>
        <v>0</v>
      </c>
      <c r="I437" s="421"/>
      <c r="J437" s="421"/>
      <c r="K437" s="421"/>
      <c r="L437" s="190"/>
      <c r="M437" s="191"/>
      <c r="N437" s="191"/>
      <c r="O437" s="191"/>
      <c r="P437" s="192"/>
      <c r="Q437" s="190"/>
    </row>
    <row r="438" spans="1:17" x14ac:dyDescent="0.25">
      <c r="A438" s="40" t="s">
        <v>97</v>
      </c>
      <c r="B438" s="27">
        <v>2023</v>
      </c>
      <c r="C438" s="27" t="s">
        <v>166</v>
      </c>
      <c r="D438" s="27" t="s">
        <v>152</v>
      </c>
      <c r="E438" s="29" t="s">
        <v>103</v>
      </c>
      <c r="F438" s="27" t="s">
        <v>92</v>
      </c>
      <c r="G438" s="414" t="s">
        <v>146</v>
      </c>
      <c r="H438" s="164">
        <f t="shared" si="108"/>
        <v>0</v>
      </c>
      <c r="I438" s="421"/>
      <c r="J438" s="421"/>
      <c r="K438" s="421"/>
      <c r="L438" s="190"/>
      <c r="M438" s="191"/>
      <c r="N438" s="191"/>
      <c r="O438" s="191"/>
      <c r="P438" s="192"/>
      <c r="Q438" s="190"/>
    </row>
    <row r="439" spans="1:17" x14ac:dyDescent="0.25">
      <c r="A439" s="40" t="s">
        <v>97</v>
      </c>
      <c r="B439" s="27">
        <v>2023</v>
      </c>
      <c r="C439" s="27" t="s">
        <v>166</v>
      </c>
      <c r="D439" s="27" t="s">
        <v>153</v>
      </c>
      <c r="E439" s="29" t="s">
        <v>103</v>
      </c>
      <c r="F439" s="27" t="s">
        <v>92</v>
      </c>
      <c r="G439" s="414" t="s">
        <v>146</v>
      </c>
      <c r="H439" s="164">
        <f t="shared" si="108"/>
        <v>0</v>
      </c>
      <c r="I439" s="421"/>
      <c r="J439" s="421"/>
      <c r="K439" s="421"/>
      <c r="L439" s="190"/>
      <c r="M439" s="191"/>
      <c r="N439" s="191"/>
      <c r="O439" s="191"/>
      <c r="P439" s="192"/>
      <c r="Q439" s="190"/>
    </row>
    <row r="440" spans="1:17" x14ac:dyDescent="0.25">
      <c r="A440" s="40" t="s">
        <v>97</v>
      </c>
      <c r="B440" s="27">
        <v>2023</v>
      </c>
      <c r="C440" s="27" t="s">
        <v>166</v>
      </c>
      <c r="D440" s="27" t="s">
        <v>154</v>
      </c>
      <c r="E440" s="29" t="s">
        <v>103</v>
      </c>
      <c r="F440" s="27" t="s">
        <v>92</v>
      </c>
      <c r="G440" s="414" t="s">
        <v>146</v>
      </c>
      <c r="H440" s="164">
        <f t="shared" si="108"/>
        <v>0</v>
      </c>
      <c r="I440" s="421"/>
      <c r="J440" s="421"/>
      <c r="K440" s="421"/>
      <c r="L440" s="190"/>
      <c r="M440" s="191"/>
      <c r="N440" s="191"/>
      <c r="O440" s="191"/>
      <c r="P440" s="192"/>
      <c r="Q440" s="190"/>
    </row>
    <row r="441" spans="1:17" x14ac:dyDescent="0.25">
      <c r="A441" s="40" t="s">
        <v>97</v>
      </c>
      <c r="B441" s="27">
        <v>2023</v>
      </c>
      <c r="C441" s="27" t="s">
        <v>166</v>
      </c>
      <c r="D441" s="27" t="s">
        <v>155</v>
      </c>
      <c r="E441" s="29" t="s">
        <v>103</v>
      </c>
      <c r="F441" s="27" t="s">
        <v>92</v>
      </c>
      <c r="G441" s="414" t="s">
        <v>146</v>
      </c>
      <c r="H441" s="164">
        <f t="shared" si="108"/>
        <v>0</v>
      </c>
      <c r="I441" s="421"/>
      <c r="J441" s="421"/>
      <c r="K441" s="421"/>
      <c r="L441" s="190"/>
      <c r="M441" s="191"/>
      <c r="N441" s="191"/>
      <c r="O441" s="191"/>
      <c r="P441" s="192"/>
      <c r="Q441" s="190"/>
    </row>
    <row r="442" spans="1:17" x14ac:dyDescent="0.25">
      <c r="A442" s="40" t="s">
        <v>97</v>
      </c>
      <c r="B442" s="27">
        <v>2023</v>
      </c>
      <c r="C442" s="27" t="s">
        <v>166</v>
      </c>
      <c r="D442" s="27" t="s">
        <v>156</v>
      </c>
      <c r="E442" s="29" t="s">
        <v>103</v>
      </c>
      <c r="F442" s="27" t="s">
        <v>92</v>
      </c>
      <c r="G442" s="414" t="s">
        <v>146</v>
      </c>
      <c r="H442" s="164">
        <f t="shared" si="108"/>
        <v>0</v>
      </c>
      <c r="I442" s="421"/>
      <c r="J442" s="421"/>
      <c r="K442" s="421"/>
      <c r="L442" s="190"/>
      <c r="M442" s="191"/>
      <c r="N442" s="191"/>
      <c r="O442" s="191"/>
      <c r="P442" s="192"/>
      <c r="Q442" s="190"/>
    </row>
    <row r="443" spans="1:17" x14ac:dyDescent="0.25">
      <c r="A443" s="40" t="s">
        <v>97</v>
      </c>
      <c r="B443" s="27">
        <v>2023</v>
      </c>
      <c r="C443" s="27" t="s">
        <v>166</v>
      </c>
      <c r="D443" s="27" t="s">
        <v>157</v>
      </c>
      <c r="E443" s="29" t="s">
        <v>103</v>
      </c>
      <c r="F443" s="27" t="s">
        <v>92</v>
      </c>
      <c r="G443" s="414" t="s">
        <v>146</v>
      </c>
      <c r="H443" s="164">
        <f t="shared" si="108"/>
        <v>0</v>
      </c>
      <c r="I443" s="421"/>
      <c r="J443" s="421"/>
      <c r="K443" s="421"/>
      <c r="L443" s="190"/>
      <c r="M443" s="191"/>
      <c r="N443" s="191"/>
      <c r="O443" s="191"/>
      <c r="P443" s="192"/>
      <c r="Q443" s="190"/>
    </row>
    <row r="444" spans="1:17" x14ac:dyDescent="0.25">
      <c r="A444" s="40" t="s">
        <v>97</v>
      </c>
      <c r="B444" s="27">
        <v>2023</v>
      </c>
      <c r="C444" s="27" t="s">
        <v>166</v>
      </c>
      <c r="D444" s="27" t="s">
        <v>158</v>
      </c>
      <c r="E444" s="29" t="s">
        <v>103</v>
      </c>
      <c r="F444" s="27" t="s">
        <v>92</v>
      </c>
      <c r="G444" s="414" t="s">
        <v>146</v>
      </c>
      <c r="H444" s="164">
        <f t="shared" si="108"/>
        <v>0</v>
      </c>
      <c r="I444" s="421"/>
      <c r="J444" s="421"/>
      <c r="K444" s="421"/>
      <c r="L444" s="190"/>
      <c r="M444" s="191"/>
      <c r="N444" s="191"/>
      <c r="O444" s="191"/>
      <c r="P444" s="192"/>
      <c r="Q444" s="190"/>
    </row>
    <row r="445" spans="1:17" x14ac:dyDescent="0.25">
      <c r="A445" s="40" t="s">
        <v>97</v>
      </c>
      <c r="B445" s="27">
        <v>2023</v>
      </c>
      <c r="C445" s="27" t="s">
        <v>166</v>
      </c>
      <c r="D445" s="27" t="s">
        <v>159</v>
      </c>
      <c r="E445" s="29" t="s">
        <v>103</v>
      </c>
      <c r="F445" s="27" t="s">
        <v>92</v>
      </c>
      <c r="G445" s="414" t="s">
        <v>146</v>
      </c>
      <c r="H445" s="164">
        <f t="shared" si="108"/>
        <v>0</v>
      </c>
      <c r="I445" s="421"/>
      <c r="J445" s="421"/>
      <c r="K445" s="421"/>
      <c r="L445" s="190"/>
      <c r="M445" s="191"/>
      <c r="N445" s="191"/>
      <c r="O445" s="191"/>
      <c r="P445" s="192"/>
      <c r="Q445" s="190"/>
    </row>
    <row r="446" spans="1:17" x14ac:dyDescent="0.25">
      <c r="A446" s="40" t="s">
        <v>97</v>
      </c>
      <c r="B446" s="27">
        <v>2023</v>
      </c>
      <c r="C446" s="27" t="s">
        <v>166</v>
      </c>
      <c r="D446" s="27" t="s">
        <v>160</v>
      </c>
      <c r="E446" s="29" t="s">
        <v>103</v>
      </c>
      <c r="F446" s="27" t="s">
        <v>92</v>
      </c>
      <c r="G446" s="414" t="s">
        <v>146</v>
      </c>
      <c r="H446" s="164">
        <f t="shared" si="108"/>
        <v>0</v>
      </c>
      <c r="I446" s="421"/>
      <c r="J446" s="421"/>
      <c r="K446" s="421"/>
      <c r="L446" s="190"/>
      <c r="M446" s="191"/>
      <c r="N446" s="191"/>
      <c r="O446" s="191"/>
      <c r="P446" s="192"/>
      <c r="Q446" s="190"/>
    </row>
    <row r="447" spans="1:17" x14ac:dyDescent="0.25">
      <c r="A447" s="40" t="s">
        <v>97</v>
      </c>
      <c r="B447" s="27">
        <v>2023</v>
      </c>
      <c r="C447" s="27" t="s">
        <v>166</v>
      </c>
      <c r="D447" s="27" t="s">
        <v>161</v>
      </c>
      <c r="E447" s="29" t="s">
        <v>103</v>
      </c>
      <c r="F447" s="27" t="s">
        <v>92</v>
      </c>
      <c r="G447" s="414" t="s">
        <v>146</v>
      </c>
      <c r="H447" s="164">
        <f t="shared" si="108"/>
        <v>0</v>
      </c>
      <c r="I447" s="421"/>
      <c r="J447" s="421"/>
      <c r="K447" s="421"/>
      <c r="L447" s="190"/>
      <c r="M447" s="191"/>
      <c r="N447" s="191"/>
      <c r="O447" s="191"/>
      <c r="P447" s="192"/>
      <c r="Q447" s="190"/>
    </row>
    <row r="448" spans="1:17" x14ac:dyDescent="0.25">
      <c r="A448" s="40" t="s">
        <v>97</v>
      </c>
      <c r="B448" s="27">
        <v>2023</v>
      </c>
      <c r="C448" s="27" t="s">
        <v>166</v>
      </c>
      <c r="D448" s="27" t="s">
        <v>162</v>
      </c>
      <c r="E448" s="29" t="s">
        <v>103</v>
      </c>
      <c r="F448" s="27" t="s">
        <v>92</v>
      </c>
      <c r="G448" s="414" t="s">
        <v>146</v>
      </c>
      <c r="H448" s="164">
        <f t="shared" si="108"/>
        <v>0</v>
      </c>
      <c r="I448" s="421"/>
      <c r="J448" s="421"/>
      <c r="K448" s="421"/>
      <c r="L448" s="190"/>
      <c r="M448" s="191"/>
      <c r="N448" s="191"/>
      <c r="O448" s="191"/>
      <c r="P448" s="192"/>
      <c r="Q448" s="190"/>
    </row>
    <row r="449" spans="1:17" x14ac:dyDescent="0.25">
      <c r="A449" s="40" t="s">
        <v>97</v>
      </c>
      <c r="B449" s="27">
        <v>2023</v>
      </c>
      <c r="C449" s="27" t="s">
        <v>166</v>
      </c>
      <c r="D449" s="27" t="s">
        <v>163</v>
      </c>
      <c r="E449" s="29" t="s">
        <v>103</v>
      </c>
      <c r="F449" s="27" t="s">
        <v>92</v>
      </c>
      <c r="G449" s="414" t="s">
        <v>146</v>
      </c>
      <c r="H449" s="164">
        <f t="shared" si="108"/>
        <v>0</v>
      </c>
      <c r="I449" s="421"/>
      <c r="J449" s="421"/>
      <c r="K449" s="421"/>
      <c r="L449" s="190"/>
      <c r="M449" s="191"/>
      <c r="N449" s="191"/>
      <c r="O449" s="191"/>
      <c r="P449" s="192"/>
      <c r="Q449" s="190"/>
    </row>
    <row r="450" spans="1:17" x14ac:dyDescent="0.25">
      <c r="A450" s="40" t="s">
        <v>97</v>
      </c>
      <c r="B450" s="27">
        <v>2023</v>
      </c>
      <c r="C450" s="27" t="s">
        <v>166</v>
      </c>
      <c r="D450" s="27" t="s">
        <v>164</v>
      </c>
      <c r="E450" s="29" t="s">
        <v>103</v>
      </c>
      <c r="F450" s="27" t="s">
        <v>92</v>
      </c>
      <c r="G450" s="414" t="s">
        <v>146</v>
      </c>
      <c r="H450" s="164">
        <f t="shared" si="108"/>
        <v>0</v>
      </c>
      <c r="I450" s="421"/>
      <c r="J450" s="421"/>
      <c r="K450" s="421"/>
      <c r="L450" s="190"/>
      <c r="M450" s="191"/>
      <c r="N450" s="191"/>
      <c r="O450" s="191"/>
      <c r="P450" s="192"/>
      <c r="Q450" s="190"/>
    </row>
    <row r="451" spans="1:17" x14ac:dyDescent="0.25">
      <c r="A451" s="83" t="s">
        <v>97</v>
      </c>
      <c r="B451" s="84">
        <v>2023</v>
      </c>
      <c r="C451" s="84" t="s">
        <v>166</v>
      </c>
      <c r="D451" s="84" t="s">
        <v>165</v>
      </c>
      <c r="E451" s="96" t="s">
        <v>103</v>
      </c>
      <c r="F451" s="84" t="s">
        <v>92</v>
      </c>
      <c r="G451" s="415" t="s">
        <v>146</v>
      </c>
      <c r="H451" s="193">
        <f t="shared" si="108"/>
        <v>0</v>
      </c>
      <c r="I451" s="426"/>
      <c r="J451" s="426"/>
      <c r="K451" s="426"/>
      <c r="L451" s="194"/>
      <c r="M451" s="195"/>
      <c r="N451" s="195"/>
      <c r="O451" s="195"/>
      <c r="P451" s="196"/>
      <c r="Q451" s="194"/>
    </row>
    <row r="452" spans="1:17" x14ac:dyDescent="0.25">
      <c r="A452" s="136" t="s">
        <v>97</v>
      </c>
      <c r="B452" s="136">
        <v>2021</v>
      </c>
      <c r="C452" s="66" t="s">
        <v>151</v>
      </c>
      <c r="D452" s="66" t="s">
        <v>152</v>
      </c>
      <c r="E452" s="66" t="s">
        <v>92</v>
      </c>
      <c r="F452" s="106" t="s">
        <v>104</v>
      </c>
      <c r="G452" s="416" t="s">
        <v>146</v>
      </c>
      <c r="H452" s="161">
        <f t="shared" si="108"/>
        <v>0</v>
      </c>
      <c r="I452" s="423"/>
      <c r="J452" s="423"/>
      <c r="K452" s="429"/>
      <c r="L452" s="187"/>
      <c r="M452" s="197"/>
      <c r="N452" s="197"/>
      <c r="O452" s="197"/>
      <c r="P452" s="187"/>
      <c r="Q452" s="198"/>
    </row>
    <row r="453" spans="1:17" x14ac:dyDescent="0.25">
      <c r="A453" s="136" t="s">
        <v>97</v>
      </c>
      <c r="B453" s="136">
        <v>2021</v>
      </c>
      <c r="C453" s="27" t="s">
        <v>151</v>
      </c>
      <c r="D453" s="27" t="s">
        <v>153</v>
      </c>
      <c r="E453" s="27" t="s">
        <v>92</v>
      </c>
      <c r="F453" s="34" t="s">
        <v>104</v>
      </c>
      <c r="G453" s="414" t="s">
        <v>146</v>
      </c>
      <c r="H453" s="164">
        <f t="shared" si="108"/>
        <v>0</v>
      </c>
      <c r="I453" s="424"/>
      <c r="J453" s="424"/>
      <c r="K453" s="430"/>
      <c r="L453" s="190"/>
      <c r="M453" s="139"/>
      <c r="N453" s="139"/>
      <c r="O453" s="139"/>
      <c r="P453" s="190"/>
      <c r="Q453" s="199"/>
    </row>
    <row r="454" spans="1:17" x14ac:dyDescent="0.25">
      <c r="A454" s="136" t="s">
        <v>97</v>
      </c>
      <c r="B454" s="136">
        <v>2021</v>
      </c>
      <c r="C454" s="27" t="s">
        <v>151</v>
      </c>
      <c r="D454" s="27" t="s">
        <v>154</v>
      </c>
      <c r="E454" s="27" t="s">
        <v>92</v>
      </c>
      <c r="F454" s="34" t="s">
        <v>104</v>
      </c>
      <c r="G454" s="414" t="s">
        <v>146</v>
      </c>
      <c r="H454" s="164">
        <f t="shared" si="108"/>
        <v>0</v>
      </c>
      <c r="I454" s="424"/>
      <c r="J454" s="424"/>
      <c r="K454" s="430"/>
      <c r="L454" s="190"/>
      <c r="M454" s="139"/>
      <c r="N454" s="139"/>
      <c r="O454" s="139"/>
      <c r="P454" s="190"/>
      <c r="Q454" s="199"/>
    </row>
    <row r="455" spans="1:17" x14ac:dyDescent="0.25">
      <c r="A455" s="136" t="s">
        <v>97</v>
      </c>
      <c r="B455" s="136">
        <v>2021</v>
      </c>
      <c r="C455" s="27" t="s">
        <v>151</v>
      </c>
      <c r="D455" s="27" t="s">
        <v>155</v>
      </c>
      <c r="E455" s="27" t="s">
        <v>92</v>
      </c>
      <c r="F455" s="34" t="s">
        <v>104</v>
      </c>
      <c r="G455" s="414" t="s">
        <v>146</v>
      </c>
      <c r="H455" s="164">
        <f t="shared" si="108"/>
        <v>0</v>
      </c>
      <c r="I455" s="424"/>
      <c r="J455" s="424"/>
      <c r="K455" s="430"/>
      <c r="L455" s="190"/>
      <c r="M455" s="139"/>
      <c r="N455" s="139"/>
      <c r="O455" s="139"/>
      <c r="P455" s="190"/>
      <c r="Q455" s="199"/>
    </row>
    <row r="456" spans="1:17" x14ac:dyDescent="0.25">
      <c r="A456" s="136" t="s">
        <v>97</v>
      </c>
      <c r="B456" s="136">
        <v>2021</v>
      </c>
      <c r="C456" s="27" t="s">
        <v>151</v>
      </c>
      <c r="D456" s="27" t="s">
        <v>156</v>
      </c>
      <c r="E456" s="27" t="s">
        <v>92</v>
      </c>
      <c r="F456" s="34" t="s">
        <v>104</v>
      </c>
      <c r="G456" s="414" t="s">
        <v>146</v>
      </c>
      <c r="H456" s="164">
        <f t="shared" ref="H456:H519" si="109">SUM(I456:Q456)</f>
        <v>0</v>
      </c>
      <c r="I456" s="424"/>
      <c r="J456" s="424"/>
      <c r="K456" s="430"/>
      <c r="L456" s="190"/>
      <c r="M456" s="139"/>
      <c r="N456" s="139"/>
      <c r="O456" s="139"/>
      <c r="P456" s="190"/>
      <c r="Q456" s="199"/>
    </row>
    <row r="457" spans="1:17" x14ac:dyDescent="0.25">
      <c r="A457" s="136" t="s">
        <v>97</v>
      </c>
      <c r="B457" s="136">
        <v>2021</v>
      </c>
      <c r="C457" s="27" t="s">
        <v>151</v>
      </c>
      <c r="D457" s="27" t="s">
        <v>157</v>
      </c>
      <c r="E457" s="27" t="s">
        <v>92</v>
      </c>
      <c r="F457" s="34" t="s">
        <v>104</v>
      </c>
      <c r="G457" s="414" t="s">
        <v>146</v>
      </c>
      <c r="H457" s="164">
        <f t="shared" si="109"/>
        <v>0</v>
      </c>
      <c r="I457" s="424"/>
      <c r="J457" s="424"/>
      <c r="K457" s="430"/>
      <c r="L457" s="190"/>
      <c r="M457" s="139"/>
      <c r="N457" s="139"/>
      <c r="O457" s="139"/>
      <c r="P457" s="190"/>
      <c r="Q457" s="199"/>
    </row>
    <row r="458" spans="1:17" x14ac:dyDescent="0.25">
      <c r="A458" s="136" t="s">
        <v>97</v>
      </c>
      <c r="B458" s="136">
        <v>2021</v>
      </c>
      <c r="C458" s="27" t="s">
        <v>151</v>
      </c>
      <c r="D458" s="27" t="s">
        <v>158</v>
      </c>
      <c r="E458" s="27" t="s">
        <v>92</v>
      </c>
      <c r="F458" s="34" t="s">
        <v>104</v>
      </c>
      <c r="G458" s="414" t="s">
        <v>146</v>
      </c>
      <c r="H458" s="164">
        <f t="shared" si="109"/>
        <v>0</v>
      </c>
      <c r="I458" s="424"/>
      <c r="J458" s="424"/>
      <c r="K458" s="430"/>
      <c r="L458" s="190"/>
      <c r="M458" s="139"/>
      <c r="N458" s="139"/>
      <c r="O458" s="139"/>
      <c r="P458" s="190"/>
      <c r="Q458" s="199"/>
    </row>
    <row r="459" spans="1:17" x14ac:dyDescent="0.25">
      <c r="A459" s="136" t="s">
        <v>97</v>
      </c>
      <c r="B459" s="136">
        <v>2021</v>
      </c>
      <c r="C459" s="27" t="s">
        <v>151</v>
      </c>
      <c r="D459" s="27" t="s">
        <v>159</v>
      </c>
      <c r="E459" s="27" t="s">
        <v>92</v>
      </c>
      <c r="F459" s="34" t="s">
        <v>104</v>
      </c>
      <c r="G459" s="414" t="s">
        <v>146</v>
      </c>
      <c r="H459" s="164">
        <f t="shared" si="109"/>
        <v>0</v>
      </c>
      <c r="I459" s="424"/>
      <c r="J459" s="424"/>
      <c r="K459" s="430"/>
      <c r="L459" s="190"/>
      <c r="M459" s="139"/>
      <c r="N459" s="139"/>
      <c r="O459" s="139"/>
      <c r="P459" s="190"/>
      <c r="Q459" s="199"/>
    </row>
    <row r="460" spans="1:17" x14ac:dyDescent="0.25">
      <c r="A460" s="136" t="s">
        <v>97</v>
      </c>
      <c r="B460" s="136">
        <v>2021</v>
      </c>
      <c r="C460" s="27" t="s">
        <v>151</v>
      </c>
      <c r="D460" s="27" t="s">
        <v>160</v>
      </c>
      <c r="E460" s="27" t="s">
        <v>92</v>
      </c>
      <c r="F460" s="34" t="s">
        <v>104</v>
      </c>
      <c r="G460" s="414" t="s">
        <v>146</v>
      </c>
      <c r="H460" s="164">
        <f t="shared" si="109"/>
        <v>0</v>
      </c>
      <c r="I460" s="424"/>
      <c r="J460" s="424"/>
      <c r="K460" s="430"/>
      <c r="L460" s="190"/>
      <c r="M460" s="139"/>
      <c r="N460" s="139"/>
      <c r="O460" s="139"/>
      <c r="P460" s="190"/>
      <c r="Q460" s="199"/>
    </row>
    <row r="461" spans="1:17" x14ac:dyDescent="0.25">
      <c r="A461" s="136" t="s">
        <v>97</v>
      </c>
      <c r="B461" s="136">
        <v>2021</v>
      </c>
      <c r="C461" s="27" t="s">
        <v>151</v>
      </c>
      <c r="D461" s="27" t="s">
        <v>161</v>
      </c>
      <c r="E461" s="27" t="s">
        <v>92</v>
      </c>
      <c r="F461" s="34" t="s">
        <v>104</v>
      </c>
      <c r="G461" s="414" t="s">
        <v>146</v>
      </c>
      <c r="H461" s="164">
        <f t="shared" si="109"/>
        <v>0</v>
      </c>
      <c r="I461" s="424"/>
      <c r="J461" s="424"/>
      <c r="K461" s="430"/>
      <c r="L461" s="190"/>
      <c r="M461" s="139"/>
      <c r="N461" s="139"/>
      <c r="O461" s="139"/>
      <c r="P461" s="190"/>
      <c r="Q461" s="199"/>
    </row>
    <row r="462" spans="1:17" x14ac:dyDescent="0.25">
      <c r="A462" s="136" t="s">
        <v>97</v>
      </c>
      <c r="B462" s="136">
        <v>2021</v>
      </c>
      <c r="C462" s="27" t="s">
        <v>151</v>
      </c>
      <c r="D462" s="27" t="s">
        <v>162</v>
      </c>
      <c r="E462" s="27" t="s">
        <v>92</v>
      </c>
      <c r="F462" s="34" t="s">
        <v>104</v>
      </c>
      <c r="G462" s="414" t="s">
        <v>146</v>
      </c>
      <c r="H462" s="164">
        <f t="shared" si="109"/>
        <v>0</v>
      </c>
      <c r="I462" s="424"/>
      <c r="J462" s="424"/>
      <c r="K462" s="430"/>
      <c r="L462" s="190"/>
      <c r="M462" s="139"/>
      <c r="N462" s="139"/>
      <c r="O462" s="139"/>
      <c r="P462" s="190"/>
      <c r="Q462" s="199"/>
    </row>
    <row r="463" spans="1:17" x14ac:dyDescent="0.25">
      <c r="A463" s="136" t="s">
        <v>97</v>
      </c>
      <c r="B463" s="136">
        <v>2021</v>
      </c>
      <c r="C463" s="27" t="s">
        <v>151</v>
      </c>
      <c r="D463" s="27" t="s">
        <v>163</v>
      </c>
      <c r="E463" s="27" t="s">
        <v>92</v>
      </c>
      <c r="F463" s="34" t="s">
        <v>104</v>
      </c>
      <c r="G463" s="414" t="s">
        <v>146</v>
      </c>
      <c r="H463" s="164">
        <f t="shared" si="109"/>
        <v>0</v>
      </c>
      <c r="I463" s="424"/>
      <c r="J463" s="424"/>
      <c r="K463" s="430"/>
      <c r="L463" s="190"/>
      <c r="M463" s="139"/>
      <c r="N463" s="139"/>
      <c r="O463" s="139"/>
      <c r="P463" s="190"/>
      <c r="Q463" s="199"/>
    </row>
    <row r="464" spans="1:17" x14ac:dyDescent="0.25">
      <c r="A464" s="136" t="s">
        <v>97</v>
      </c>
      <c r="B464" s="136">
        <v>2021</v>
      </c>
      <c r="C464" s="27" t="s">
        <v>151</v>
      </c>
      <c r="D464" s="27" t="s">
        <v>164</v>
      </c>
      <c r="E464" s="27" t="s">
        <v>92</v>
      </c>
      <c r="F464" s="34" t="s">
        <v>104</v>
      </c>
      <c r="G464" s="414" t="s">
        <v>146</v>
      </c>
      <c r="H464" s="164">
        <f t="shared" si="109"/>
        <v>0</v>
      </c>
      <c r="I464" s="424"/>
      <c r="J464" s="424"/>
      <c r="K464" s="430"/>
      <c r="L464" s="190"/>
      <c r="M464" s="139"/>
      <c r="N464" s="139"/>
      <c r="O464" s="139"/>
      <c r="P464" s="190"/>
      <c r="Q464" s="199"/>
    </row>
    <row r="465" spans="1:17" x14ac:dyDescent="0.25">
      <c r="A465" s="136" t="s">
        <v>97</v>
      </c>
      <c r="B465" s="136">
        <v>2021</v>
      </c>
      <c r="C465" s="27" t="s">
        <v>151</v>
      </c>
      <c r="D465" s="27" t="s">
        <v>165</v>
      </c>
      <c r="E465" s="27" t="s">
        <v>92</v>
      </c>
      <c r="F465" s="34" t="s">
        <v>104</v>
      </c>
      <c r="G465" s="414" t="s">
        <v>146</v>
      </c>
      <c r="H465" s="164">
        <f t="shared" si="109"/>
        <v>0</v>
      </c>
      <c r="I465" s="424"/>
      <c r="J465" s="424"/>
      <c r="K465" s="430"/>
      <c r="L465" s="190"/>
      <c r="M465" s="139"/>
      <c r="N465" s="139"/>
      <c r="O465" s="139"/>
      <c r="P465" s="190"/>
      <c r="Q465" s="199"/>
    </row>
    <row r="466" spans="1:17" x14ac:dyDescent="0.25">
      <c r="A466" s="136" t="s">
        <v>97</v>
      </c>
      <c r="B466" s="136">
        <v>2021</v>
      </c>
      <c r="C466" s="27" t="s">
        <v>166</v>
      </c>
      <c r="D466" s="27" t="s">
        <v>152</v>
      </c>
      <c r="E466" s="27" t="s">
        <v>92</v>
      </c>
      <c r="F466" s="34" t="s">
        <v>104</v>
      </c>
      <c r="G466" s="414" t="s">
        <v>146</v>
      </c>
      <c r="H466" s="164">
        <f t="shared" si="109"/>
        <v>0</v>
      </c>
      <c r="I466" s="424"/>
      <c r="J466" s="424"/>
      <c r="K466" s="430"/>
      <c r="L466" s="190"/>
      <c r="M466" s="139"/>
      <c r="N466" s="139"/>
      <c r="O466" s="139"/>
      <c r="P466" s="190"/>
      <c r="Q466" s="199"/>
    </row>
    <row r="467" spans="1:17" x14ac:dyDescent="0.25">
      <c r="A467" s="136" t="s">
        <v>97</v>
      </c>
      <c r="B467" s="136">
        <v>2021</v>
      </c>
      <c r="C467" s="27" t="s">
        <v>166</v>
      </c>
      <c r="D467" s="27" t="s">
        <v>153</v>
      </c>
      <c r="E467" s="27" t="s">
        <v>92</v>
      </c>
      <c r="F467" s="34" t="s">
        <v>104</v>
      </c>
      <c r="G467" s="414" t="s">
        <v>146</v>
      </c>
      <c r="H467" s="164">
        <f t="shared" si="109"/>
        <v>0</v>
      </c>
      <c r="I467" s="424"/>
      <c r="J467" s="424"/>
      <c r="K467" s="430"/>
      <c r="L467" s="190"/>
      <c r="M467" s="139"/>
      <c r="N467" s="139"/>
      <c r="O467" s="139"/>
      <c r="P467" s="190"/>
      <c r="Q467" s="199"/>
    </row>
    <row r="468" spans="1:17" x14ac:dyDescent="0.25">
      <c r="A468" s="136" t="s">
        <v>97</v>
      </c>
      <c r="B468" s="136">
        <v>2021</v>
      </c>
      <c r="C468" s="27" t="s">
        <v>166</v>
      </c>
      <c r="D468" s="27" t="s">
        <v>154</v>
      </c>
      <c r="E468" s="27" t="s">
        <v>92</v>
      </c>
      <c r="F468" s="34" t="s">
        <v>104</v>
      </c>
      <c r="G468" s="414" t="s">
        <v>146</v>
      </c>
      <c r="H468" s="164">
        <f t="shared" si="109"/>
        <v>0</v>
      </c>
      <c r="I468" s="424"/>
      <c r="J468" s="424"/>
      <c r="K468" s="430"/>
      <c r="L468" s="190"/>
      <c r="M468" s="139"/>
      <c r="N468" s="139"/>
      <c r="O468" s="139"/>
      <c r="P468" s="190"/>
      <c r="Q468" s="199"/>
    </row>
    <row r="469" spans="1:17" x14ac:dyDescent="0.25">
      <c r="A469" s="136" t="s">
        <v>97</v>
      </c>
      <c r="B469" s="136">
        <v>2021</v>
      </c>
      <c r="C469" s="27" t="s">
        <v>166</v>
      </c>
      <c r="D469" s="27" t="s">
        <v>155</v>
      </c>
      <c r="E469" s="27" t="s">
        <v>92</v>
      </c>
      <c r="F469" s="34" t="s">
        <v>104</v>
      </c>
      <c r="G469" s="414" t="s">
        <v>146</v>
      </c>
      <c r="H469" s="164">
        <f t="shared" si="109"/>
        <v>0</v>
      </c>
      <c r="I469" s="424"/>
      <c r="J469" s="424"/>
      <c r="K469" s="430"/>
      <c r="L469" s="190"/>
      <c r="M469" s="139"/>
      <c r="N469" s="139"/>
      <c r="O469" s="139"/>
      <c r="P469" s="190"/>
      <c r="Q469" s="199"/>
    </row>
    <row r="470" spans="1:17" x14ac:dyDescent="0.25">
      <c r="A470" s="136" t="s">
        <v>97</v>
      </c>
      <c r="B470" s="136">
        <v>2021</v>
      </c>
      <c r="C470" s="27" t="s">
        <v>166</v>
      </c>
      <c r="D470" s="27" t="s">
        <v>156</v>
      </c>
      <c r="E470" s="27" t="s">
        <v>92</v>
      </c>
      <c r="F470" s="34" t="s">
        <v>104</v>
      </c>
      <c r="G470" s="414" t="s">
        <v>146</v>
      </c>
      <c r="H470" s="164">
        <f t="shared" si="109"/>
        <v>0</v>
      </c>
      <c r="I470" s="424"/>
      <c r="J470" s="424"/>
      <c r="K470" s="430"/>
      <c r="L470" s="190"/>
      <c r="M470" s="139"/>
      <c r="N470" s="139"/>
      <c r="O470" s="139"/>
      <c r="P470" s="190"/>
      <c r="Q470" s="199"/>
    </row>
    <row r="471" spans="1:17" x14ac:dyDescent="0.25">
      <c r="A471" s="136" t="s">
        <v>97</v>
      </c>
      <c r="B471" s="136">
        <v>2021</v>
      </c>
      <c r="C471" s="27" t="s">
        <v>166</v>
      </c>
      <c r="D471" s="27" t="s">
        <v>157</v>
      </c>
      <c r="E471" s="27" t="s">
        <v>92</v>
      </c>
      <c r="F471" s="34" t="s">
        <v>104</v>
      </c>
      <c r="G471" s="414" t="s">
        <v>146</v>
      </c>
      <c r="H471" s="164">
        <f t="shared" si="109"/>
        <v>0</v>
      </c>
      <c r="I471" s="424"/>
      <c r="J471" s="424"/>
      <c r="K471" s="430"/>
      <c r="L471" s="190"/>
      <c r="M471" s="139"/>
      <c r="N471" s="139"/>
      <c r="O471" s="139"/>
      <c r="P471" s="190"/>
      <c r="Q471" s="199"/>
    </row>
    <row r="472" spans="1:17" x14ac:dyDescent="0.25">
      <c r="A472" s="136" t="s">
        <v>97</v>
      </c>
      <c r="B472" s="136">
        <v>2021</v>
      </c>
      <c r="C472" s="27" t="s">
        <v>166</v>
      </c>
      <c r="D472" s="27" t="s">
        <v>158</v>
      </c>
      <c r="E472" s="27" t="s">
        <v>92</v>
      </c>
      <c r="F472" s="34" t="s">
        <v>104</v>
      </c>
      <c r="G472" s="414" t="s">
        <v>146</v>
      </c>
      <c r="H472" s="164">
        <f t="shared" si="109"/>
        <v>0</v>
      </c>
      <c r="I472" s="424"/>
      <c r="J472" s="424"/>
      <c r="K472" s="430"/>
      <c r="L472" s="190"/>
      <c r="M472" s="139"/>
      <c r="N472" s="139"/>
      <c r="O472" s="139"/>
      <c r="P472" s="190"/>
      <c r="Q472" s="199"/>
    </row>
    <row r="473" spans="1:17" x14ac:dyDescent="0.25">
      <c r="A473" s="136" t="s">
        <v>97</v>
      </c>
      <c r="B473" s="136">
        <v>2021</v>
      </c>
      <c r="C473" s="27" t="s">
        <v>166</v>
      </c>
      <c r="D473" s="27" t="s">
        <v>159</v>
      </c>
      <c r="E473" s="27" t="s">
        <v>92</v>
      </c>
      <c r="F473" s="34" t="s">
        <v>104</v>
      </c>
      <c r="G473" s="414" t="s">
        <v>146</v>
      </c>
      <c r="H473" s="164">
        <f t="shared" si="109"/>
        <v>0</v>
      </c>
      <c r="I473" s="424"/>
      <c r="J473" s="424"/>
      <c r="K473" s="430"/>
      <c r="L473" s="190"/>
      <c r="M473" s="139"/>
      <c r="N473" s="139"/>
      <c r="O473" s="139"/>
      <c r="P473" s="190"/>
      <c r="Q473" s="199"/>
    </row>
    <row r="474" spans="1:17" x14ac:dyDescent="0.25">
      <c r="A474" s="136" t="s">
        <v>97</v>
      </c>
      <c r="B474" s="136">
        <v>2021</v>
      </c>
      <c r="C474" s="27" t="s">
        <v>166</v>
      </c>
      <c r="D474" s="27" t="s">
        <v>160</v>
      </c>
      <c r="E474" s="27" t="s">
        <v>92</v>
      </c>
      <c r="F474" s="34" t="s">
        <v>104</v>
      </c>
      <c r="G474" s="414" t="s">
        <v>146</v>
      </c>
      <c r="H474" s="164">
        <f t="shared" si="109"/>
        <v>0</v>
      </c>
      <c r="I474" s="424"/>
      <c r="J474" s="424"/>
      <c r="K474" s="430"/>
      <c r="L474" s="190"/>
      <c r="M474" s="139"/>
      <c r="N474" s="139"/>
      <c r="O474" s="139"/>
      <c r="P474" s="190"/>
      <c r="Q474" s="199"/>
    </row>
    <row r="475" spans="1:17" x14ac:dyDescent="0.25">
      <c r="A475" s="136" t="s">
        <v>97</v>
      </c>
      <c r="B475" s="136">
        <v>2021</v>
      </c>
      <c r="C475" s="27" t="s">
        <v>166</v>
      </c>
      <c r="D475" s="27" t="s">
        <v>161</v>
      </c>
      <c r="E475" s="27" t="s">
        <v>92</v>
      </c>
      <c r="F475" s="34" t="s">
        <v>104</v>
      </c>
      <c r="G475" s="414" t="s">
        <v>146</v>
      </c>
      <c r="H475" s="164">
        <f t="shared" si="109"/>
        <v>0</v>
      </c>
      <c r="I475" s="424"/>
      <c r="J475" s="424"/>
      <c r="K475" s="430"/>
      <c r="L475" s="190"/>
      <c r="M475" s="139"/>
      <c r="N475" s="139"/>
      <c r="O475" s="139"/>
      <c r="P475" s="190"/>
      <c r="Q475" s="199"/>
    </row>
    <row r="476" spans="1:17" x14ac:dyDescent="0.25">
      <c r="A476" s="136" t="s">
        <v>97</v>
      </c>
      <c r="B476" s="136">
        <v>2021</v>
      </c>
      <c r="C476" s="27" t="s">
        <v>166</v>
      </c>
      <c r="D476" s="27" t="s">
        <v>162</v>
      </c>
      <c r="E476" s="27" t="s">
        <v>92</v>
      </c>
      <c r="F476" s="34" t="s">
        <v>104</v>
      </c>
      <c r="G476" s="414" t="s">
        <v>146</v>
      </c>
      <c r="H476" s="164">
        <f t="shared" si="109"/>
        <v>0</v>
      </c>
      <c r="I476" s="424"/>
      <c r="J476" s="424"/>
      <c r="K476" s="430"/>
      <c r="L476" s="190"/>
      <c r="M476" s="139"/>
      <c r="N476" s="139"/>
      <c r="O476" s="139"/>
      <c r="P476" s="190"/>
      <c r="Q476" s="199"/>
    </row>
    <row r="477" spans="1:17" x14ac:dyDescent="0.25">
      <c r="A477" s="136" t="s">
        <v>97</v>
      </c>
      <c r="B477" s="136">
        <v>2021</v>
      </c>
      <c r="C477" s="27" t="s">
        <v>166</v>
      </c>
      <c r="D477" s="27" t="s">
        <v>163</v>
      </c>
      <c r="E477" s="27" t="s">
        <v>92</v>
      </c>
      <c r="F477" s="34" t="s">
        <v>104</v>
      </c>
      <c r="G477" s="414" t="s">
        <v>146</v>
      </c>
      <c r="H477" s="164">
        <f t="shared" si="109"/>
        <v>0</v>
      </c>
      <c r="I477" s="424"/>
      <c r="J477" s="424"/>
      <c r="K477" s="430"/>
      <c r="L477" s="190"/>
      <c r="M477" s="139"/>
      <c r="N477" s="139"/>
      <c r="O477" s="139"/>
      <c r="P477" s="190"/>
      <c r="Q477" s="199"/>
    </row>
    <row r="478" spans="1:17" x14ac:dyDescent="0.25">
      <c r="A478" s="136" t="s">
        <v>97</v>
      </c>
      <c r="B478" s="136">
        <v>2021</v>
      </c>
      <c r="C478" s="27" t="s">
        <v>166</v>
      </c>
      <c r="D478" s="27" t="s">
        <v>164</v>
      </c>
      <c r="E478" s="27" t="s">
        <v>92</v>
      </c>
      <c r="F478" s="34" t="s">
        <v>104</v>
      </c>
      <c r="G478" s="414" t="s">
        <v>146</v>
      </c>
      <c r="H478" s="164">
        <f t="shared" si="109"/>
        <v>0</v>
      </c>
      <c r="I478" s="424"/>
      <c r="J478" s="424"/>
      <c r="K478" s="430"/>
      <c r="L478" s="190"/>
      <c r="M478" s="139"/>
      <c r="N478" s="139"/>
      <c r="O478" s="139"/>
      <c r="P478" s="190"/>
      <c r="Q478" s="199"/>
    </row>
    <row r="479" spans="1:17" x14ac:dyDescent="0.25">
      <c r="A479" s="200" t="s">
        <v>97</v>
      </c>
      <c r="B479" s="200">
        <v>2021</v>
      </c>
      <c r="C479" s="84" t="s">
        <v>166</v>
      </c>
      <c r="D479" s="84" t="s">
        <v>165</v>
      </c>
      <c r="E479" s="27" t="s">
        <v>92</v>
      </c>
      <c r="F479" s="34" t="s">
        <v>104</v>
      </c>
      <c r="G479" s="414" t="s">
        <v>146</v>
      </c>
      <c r="H479" s="164">
        <f t="shared" si="109"/>
        <v>0</v>
      </c>
      <c r="I479" s="425"/>
      <c r="J479" s="425"/>
      <c r="K479" s="431"/>
      <c r="L479" s="194"/>
      <c r="M479" s="201"/>
      <c r="N479" s="201"/>
      <c r="O479" s="201"/>
      <c r="P479" s="194"/>
      <c r="Q479" s="202"/>
    </row>
    <row r="480" spans="1:17" x14ac:dyDescent="0.25">
      <c r="A480" s="136" t="s">
        <v>97</v>
      </c>
      <c r="B480" s="136">
        <v>2022</v>
      </c>
      <c r="C480" s="66" t="s">
        <v>151</v>
      </c>
      <c r="D480" s="66" t="s">
        <v>152</v>
      </c>
      <c r="E480" s="66" t="s">
        <v>92</v>
      </c>
      <c r="F480" s="106" t="s">
        <v>104</v>
      </c>
      <c r="G480" s="416" t="s">
        <v>146</v>
      </c>
      <c r="H480" s="161">
        <f t="shared" si="109"/>
        <v>0</v>
      </c>
      <c r="I480" s="423"/>
      <c r="J480" s="423"/>
      <c r="K480" s="429"/>
      <c r="L480" s="187"/>
      <c r="M480" s="197"/>
      <c r="N480" s="197"/>
      <c r="O480" s="197"/>
      <c r="P480" s="187"/>
      <c r="Q480" s="198"/>
    </row>
    <row r="481" spans="1:17" x14ac:dyDescent="0.25">
      <c r="A481" s="136" t="s">
        <v>97</v>
      </c>
      <c r="B481" s="136">
        <v>2022</v>
      </c>
      <c r="C481" s="27" t="s">
        <v>151</v>
      </c>
      <c r="D481" s="27" t="s">
        <v>153</v>
      </c>
      <c r="E481" s="27" t="s">
        <v>92</v>
      </c>
      <c r="F481" s="34" t="s">
        <v>104</v>
      </c>
      <c r="G481" s="414" t="s">
        <v>146</v>
      </c>
      <c r="H481" s="164">
        <f t="shared" si="109"/>
        <v>0</v>
      </c>
      <c r="I481" s="424"/>
      <c r="J481" s="424"/>
      <c r="K481" s="430"/>
      <c r="L481" s="190"/>
      <c r="M481" s="139"/>
      <c r="N481" s="139"/>
      <c r="O481" s="139"/>
      <c r="P481" s="190"/>
      <c r="Q481" s="199"/>
    </row>
    <row r="482" spans="1:17" x14ac:dyDescent="0.25">
      <c r="A482" s="136" t="s">
        <v>97</v>
      </c>
      <c r="B482" s="136">
        <v>2022</v>
      </c>
      <c r="C482" s="27" t="s">
        <v>151</v>
      </c>
      <c r="D482" s="27" t="s">
        <v>154</v>
      </c>
      <c r="E482" s="27" t="s">
        <v>92</v>
      </c>
      <c r="F482" s="34" t="s">
        <v>104</v>
      </c>
      <c r="G482" s="414" t="s">
        <v>146</v>
      </c>
      <c r="H482" s="164">
        <f t="shared" si="109"/>
        <v>0</v>
      </c>
      <c r="I482" s="424"/>
      <c r="J482" s="424"/>
      <c r="K482" s="430"/>
      <c r="L482" s="190"/>
      <c r="M482" s="139"/>
      <c r="N482" s="139"/>
      <c r="O482" s="139"/>
      <c r="P482" s="190"/>
      <c r="Q482" s="199"/>
    </row>
    <row r="483" spans="1:17" x14ac:dyDescent="0.25">
      <c r="A483" s="136" t="s">
        <v>97</v>
      </c>
      <c r="B483" s="136">
        <v>2022</v>
      </c>
      <c r="C483" s="27" t="s">
        <v>151</v>
      </c>
      <c r="D483" s="27" t="s">
        <v>155</v>
      </c>
      <c r="E483" s="27" t="s">
        <v>92</v>
      </c>
      <c r="F483" s="34" t="s">
        <v>104</v>
      </c>
      <c r="G483" s="414" t="s">
        <v>146</v>
      </c>
      <c r="H483" s="164">
        <f t="shared" si="109"/>
        <v>0</v>
      </c>
      <c r="I483" s="424"/>
      <c r="J483" s="424"/>
      <c r="K483" s="430"/>
      <c r="L483" s="190"/>
      <c r="M483" s="139"/>
      <c r="N483" s="139"/>
      <c r="O483" s="139"/>
      <c r="P483" s="190"/>
      <c r="Q483" s="199"/>
    </row>
    <row r="484" spans="1:17" x14ac:dyDescent="0.25">
      <c r="A484" s="136" t="s">
        <v>97</v>
      </c>
      <c r="B484" s="136">
        <v>2022</v>
      </c>
      <c r="C484" s="27" t="s">
        <v>151</v>
      </c>
      <c r="D484" s="27" t="s">
        <v>156</v>
      </c>
      <c r="E484" s="27" t="s">
        <v>92</v>
      </c>
      <c r="F484" s="34" t="s">
        <v>104</v>
      </c>
      <c r="G484" s="414" t="s">
        <v>146</v>
      </c>
      <c r="H484" s="164">
        <f t="shared" si="109"/>
        <v>0</v>
      </c>
      <c r="I484" s="424"/>
      <c r="J484" s="424"/>
      <c r="K484" s="430"/>
      <c r="L484" s="190"/>
      <c r="M484" s="139"/>
      <c r="N484" s="139"/>
      <c r="O484" s="139"/>
      <c r="P484" s="190"/>
      <c r="Q484" s="199"/>
    </row>
    <row r="485" spans="1:17" x14ac:dyDescent="0.25">
      <c r="A485" s="136" t="s">
        <v>97</v>
      </c>
      <c r="B485" s="136">
        <v>2022</v>
      </c>
      <c r="C485" s="27" t="s">
        <v>151</v>
      </c>
      <c r="D485" s="27" t="s">
        <v>157</v>
      </c>
      <c r="E485" s="27" t="s">
        <v>92</v>
      </c>
      <c r="F485" s="34" t="s">
        <v>104</v>
      </c>
      <c r="G485" s="414" t="s">
        <v>146</v>
      </c>
      <c r="H485" s="164">
        <f t="shared" si="109"/>
        <v>0</v>
      </c>
      <c r="I485" s="424"/>
      <c r="J485" s="424"/>
      <c r="K485" s="430"/>
      <c r="L485" s="190"/>
      <c r="M485" s="139"/>
      <c r="N485" s="139"/>
      <c r="O485" s="139"/>
      <c r="P485" s="190"/>
      <c r="Q485" s="199"/>
    </row>
    <row r="486" spans="1:17" x14ac:dyDescent="0.25">
      <c r="A486" s="136" t="s">
        <v>97</v>
      </c>
      <c r="B486" s="136">
        <v>2022</v>
      </c>
      <c r="C486" s="27" t="s">
        <v>151</v>
      </c>
      <c r="D486" s="27" t="s">
        <v>158</v>
      </c>
      <c r="E486" s="27" t="s">
        <v>92</v>
      </c>
      <c r="F486" s="34" t="s">
        <v>104</v>
      </c>
      <c r="G486" s="414" t="s">
        <v>146</v>
      </c>
      <c r="H486" s="164">
        <f t="shared" si="109"/>
        <v>0</v>
      </c>
      <c r="I486" s="424"/>
      <c r="J486" s="424"/>
      <c r="K486" s="430"/>
      <c r="L486" s="190"/>
      <c r="M486" s="139"/>
      <c r="N486" s="139"/>
      <c r="O486" s="139"/>
      <c r="P486" s="190"/>
      <c r="Q486" s="199"/>
    </row>
    <row r="487" spans="1:17" x14ac:dyDescent="0.25">
      <c r="A487" s="136" t="s">
        <v>97</v>
      </c>
      <c r="B487" s="136">
        <v>2022</v>
      </c>
      <c r="C487" s="27" t="s">
        <v>151</v>
      </c>
      <c r="D487" s="27" t="s">
        <v>159</v>
      </c>
      <c r="E487" s="27" t="s">
        <v>92</v>
      </c>
      <c r="F487" s="34" t="s">
        <v>104</v>
      </c>
      <c r="G487" s="414" t="s">
        <v>146</v>
      </c>
      <c r="H487" s="164">
        <f t="shared" si="109"/>
        <v>0</v>
      </c>
      <c r="I487" s="424"/>
      <c r="J487" s="424"/>
      <c r="K487" s="430"/>
      <c r="L487" s="190"/>
      <c r="M487" s="139"/>
      <c r="N487" s="139"/>
      <c r="O487" s="139"/>
      <c r="P487" s="190"/>
      <c r="Q487" s="199"/>
    </row>
    <row r="488" spans="1:17" x14ac:dyDescent="0.25">
      <c r="A488" s="136" t="s">
        <v>97</v>
      </c>
      <c r="B488" s="136">
        <v>2022</v>
      </c>
      <c r="C488" s="27" t="s">
        <v>151</v>
      </c>
      <c r="D488" s="27" t="s">
        <v>160</v>
      </c>
      <c r="E488" s="27" t="s">
        <v>92</v>
      </c>
      <c r="F488" s="34" t="s">
        <v>104</v>
      </c>
      <c r="G488" s="414" t="s">
        <v>146</v>
      </c>
      <c r="H488" s="164">
        <f t="shared" si="109"/>
        <v>0</v>
      </c>
      <c r="I488" s="424"/>
      <c r="J488" s="424"/>
      <c r="K488" s="430"/>
      <c r="L488" s="190"/>
      <c r="M488" s="139"/>
      <c r="N488" s="139"/>
      <c r="O488" s="139"/>
      <c r="P488" s="190"/>
      <c r="Q488" s="199"/>
    </row>
    <row r="489" spans="1:17" x14ac:dyDescent="0.25">
      <c r="A489" s="136" t="s">
        <v>97</v>
      </c>
      <c r="B489" s="136">
        <v>2022</v>
      </c>
      <c r="C489" s="27" t="s">
        <v>151</v>
      </c>
      <c r="D489" s="27" t="s">
        <v>161</v>
      </c>
      <c r="E489" s="27" t="s">
        <v>92</v>
      </c>
      <c r="F489" s="34" t="s">
        <v>104</v>
      </c>
      <c r="G489" s="414" t="s">
        <v>146</v>
      </c>
      <c r="H489" s="164">
        <f t="shared" si="109"/>
        <v>0</v>
      </c>
      <c r="I489" s="424"/>
      <c r="J489" s="424"/>
      <c r="K489" s="430"/>
      <c r="L489" s="190"/>
      <c r="M489" s="139"/>
      <c r="N489" s="139"/>
      <c r="O489" s="139"/>
      <c r="P489" s="190"/>
      <c r="Q489" s="199"/>
    </row>
    <row r="490" spans="1:17" x14ac:dyDescent="0.25">
      <c r="A490" s="136" t="s">
        <v>97</v>
      </c>
      <c r="B490" s="136">
        <v>2022</v>
      </c>
      <c r="C490" s="27" t="s">
        <v>151</v>
      </c>
      <c r="D490" s="27" t="s">
        <v>162</v>
      </c>
      <c r="E490" s="27" t="s">
        <v>92</v>
      </c>
      <c r="F490" s="34" t="s">
        <v>104</v>
      </c>
      <c r="G490" s="414" t="s">
        <v>146</v>
      </c>
      <c r="H490" s="164">
        <f t="shared" si="109"/>
        <v>0</v>
      </c>
      <c r="I490" s="424"/>
      <c r="J490" s="424"/>
      <c r="K490" s="430"/>
      <c r="L490" s="190"/>
      <c r="M490" s="139"/>
      <c r="N490" s="139"/>
      <c r="O490" s="139"/>
      <c r="P490" s="190"/>
      <c r="Q490" s="199"/>
    </row>
    <row r="491" spans="1:17" x14ac:dyDescent="0.25">
      <c r="A491" s="136" t="s">
        <v>97</v>
      </c>
      <c r="B491" s="136">
        <v>2022</v>
      </c>
      <c r="C491" s="27" t="s">
        <v>151</v>
      </c>
      <c r="D491" s="27" t="s">
        <v>163</v>
      </c>
      <c r="E491" s="27" t="s">
        <v>92</v>
      </c>
      <c r="F491" s="34" t="s">
        <v>104</v>
      </c>
      <c r="G491" s="414" t="s">
        <v>146</v>
      </c>
      <c r="H491" s="164">
        <f t="shared" si="109"/>
        <v>0</v>
      </c>
      <c r="I491" s="424"/>
      <c r="J491" s="424"/>
      <c r="K491" s="430"/>
      <c r="L491" s="190"/>
      <c r="M491" s="139"/>
      <c r="N491" s="139"/>
      <c r="O491" s="139"/>
      <c r="P491" s="190"/>
      <c r="Q491" s="199"/>
    </row>
    <row r="492" spans="1:17" x14ac:dyDescent="0.25">
      <c r="A492" s="136" t="s">
        <v>97</v>
      </c>
      <c r="B492" s="136">
        <v>2022</v>
      </c>
      <c r="C492" s="27" t="s">
        <v>151</v>
      </c>
      <c r="D492" s="27" t="s">
        <v>164</v>
      </c>
      <c r="E492" s="27" t="s">
        <v>92</v>
      </c>
      <c r="F492" s="34" t="s">
        <v>104</v>
      </c>
      <c r="G492" s="414" t="s">
        <v>146</v>
      </c>
      <c r="H492" s="164">
        <f t="shared" si="109"/>
        <v>0</v>
      </c>
      <c r="I492" s="424"/>
      <c r="J492" s="424"/>
      <c r="K492" s="430"/>
      <c r="L492" s="190"/>
      <c r="M492" s="139"/>
      <c r="N492" s="139"/>
      <c r="O492" s="139"/>
      <c r="P492" s="190"/>
      <c r="Q492" s="199"/>
    </row>
    <row r="493" spans="1:17" x14ac:dyDescent="0.25">
      <c r="A493" s="136" t="s">
        <v>97</v>
      </c>
      <c r="B493" s="136">
        <v>2022</v>
      </c>
      <c r="C493" s="27" t="s">
        <v>151</v>
      </c>
      <c r="D493" s="27" t="s">
        <v>165</v>
      </c>
      <c r="E493" s="27" t="s">
        <v>92</v>
      </c>
      <c r="F493" s="34" t="s">
        <v>104</v>
      </c>
      <c r="G493" s="414" t="s">
        <v>146</v>
      </c>
      <c r="H493" s="164">
        <f t="shared" si="109"/>
        <v>0</v>
      </c>
      <c r="I493" s="424"/>
      <c r="J493" s="424"/>
      <c r="K493" s="430"/>
      <c r="L493" s="190"/>
      <c r="M493" s="139"/>
      <c r="N493" s="139"/>
      <c r="O493" s="139"/>
      <c r="P493" s="190"/>
      <c r="Q493" s="199"/>
    </row>
    <row r="494" spans="1:17" x14ac:dyDescent="0.25">
      <c r="A494" s="136" t="s">
        <v>97</v>
      </c>
      <c r="B494" s="136">
        <v>2022</v>
      </c>
      <c r="C494" s="27" t="s">
        <v>166</v>
      </c>
      <c r="D494" s="27" t="s">
        <v>152</v>
      </c>
      <c r="E494" s="27" t="s">
        <v>92</v>
      </c>
      <c r="F494" s="34" t="s">
        <v>104</v>
      </c>
      <c r="G494" s="414" t="s">
        <v>146</v>
      </c>
      <c r="H494" s="164">
        <f t="shared" si="109"/>
        <v>0</v>
      </c>
      <c r="I494" s="424"/>
      <c r="J494" s="424"/>
      <c r="K494" s="430"/>
      <c r="L494" s="190"/>
      <c r="M494" s="139"/>
      <c r="N494" s="139"/>
      <c r="O494" s="139"/>
      <c r="P494" s="190"/>
      <c r="Q494" s="199"/>
    </row>
    <row r="495" spans="1:17" x14ac:dyDescent="0.25">
      <c r="A495" s="136" t="s">
        <v>97</v>
      </c>
      <c r="B495" s="136">
        <v>2022</v>
      </c>
      <c r="C495" s="27" t="s">
        <v>166</v>
      </c>
      <c r="D495" s="27" t="s">
        <v>153</v>
      </c>
      <c r="E495" s="27" t="s">
        <v>92</v>
      </c>
      <c r="F495" s="34" t="s">
        <v>104</v>
      </c>
      <c r="G495" s="414" t="s">
        <v>146</v>
      </c>
      <c r="H495" s="164">
        <f t="shared" si="109"/>
        <v>0</v>
      </c>
      <c r="I495" s="424"/>
      <c r="J495" s="424"/>
      <c r="K495" s="430"/>
      <c r="L495" s="190"/>
      <c r="M495" s="139"/>
      <c r="N495" s="139"/>
      <c r="O495" s="139"/>
      <c r="P495" s="190"/>
      <c r="Q495" s="199"/>
    </row>
    <row r="496" spans="1:17" x14ac:dyDescent="0.25">
      <c r="A496" s="136" t="s">
        <v>97</v>
      </c>
      <c r="B496" s="136">
        <v>2022</v>
      </c>
      <c r="C496" s="27" t="s">
        <v>166</v>
      </c>
      <c r="D496" s="27" t="s">
        <v>154</v>
      </c>
      <c r="E496" s="27" t="s">
        <v>92</v>
      </c>
      <c r="F496" s="34" t="s">
        <v>104</v>
      </c>
      <c r="G496" s="414" t="s">
        <v>146</v>
      </c>
      <c r="H496" s="164">
        <f t="shared" si="109"/>
        <v>0</v>
      </c>
      <c r="I496" s="424"/>
      <c r="J496" s="424"/>
      <c r="K496" s="430"/>
      <c r="L496" s="190"/>
      <c r="M496" s="139"/>
      <c r="N496" s="139"/>
      <c r="O496" s="139"/>
      <c r="P496" s="190"/>
      <c r="Q496" s="199"/>
    </row>
    <row r="497" spans="1:17" x14ac:dyDescent="0.25">
      <c r="A497" s="136" t="s">
        <v>97</v>
      </c>
      <c r="B497" s="136">
        <v>2022</v>
      </c>
      <c r="C497" s="27" t="s">
        <v>166</v>
      </c>
      <c r="D497" s="27" t="s">
        <v>155</v>
      </c>
      <c r="E497" s="27" t="s">
        <v>92</v>
      </c>
      <c r="F497" s="34" t="s">
        <v>104</v>
      </c>
      <c r="G497" s="414" t="s">
        <v>146</v>
      </c>
      <c r="H497" s="164">
        <f t="shared" si="109"/>
        <v>0</v>
      </c>
      <c r="I497" s="424"/>
      <c r="J497" s="424"/>
      <c r="K497" s="430"/>
      <c r="L497" s="190"/>
      <c r="M497" s="139"/>
      <c r="N497" s="139"/>
      <c r="O497" s="139"/>
      <c r="P497" s="190"/>
      <c r="Q497" s="199"/>
    </row>
    <row r="498" spans="1:17" x14ac:dyDescent="0.25">
      <c r="A498" s="136" t="s">
        <v>97</v>
      </c>
      <c r="B498" s="136">
        <v>2022</v>
      </c>
      <c r="C498" s="27" t="s">
        <v>166</v>
      </c>
      <c r="D498" s="27" t="s">
        <v>156</v>
      </c>
      <c r="E498" s="27" t="s">
        <v>92</v>
      </c>
      <c r="F498" s="34" t="s">
        <v>104</v>
      </c>
      <c r="G498" s="414" t="s">
        <v>146</v>
      </c>
      <c r="H498" s="164">
        <f t="shared" si="109"/>
        <v>0</v>
      </c>
      <c r="I498" s="424"/>
      <c r="J498" s="424"/>
      <c r="K498" s="430"/>
      <c r="L498" s="190"/>
      <c r="M498" s="139"/>
      <c r="N498" s="139"/>
      <c r="O498" s="139"/>
      <c r="P498" s="190"/>
      <c r="Q498" s="199"/>
    </row>
    <row r="499" spans="1:17" x14ac:dyDescent="0.25">
      <c r="A499" s="136" t="s">
        <v>97</v>
      </c>
      <c r="B499" s="136">
        <v>2022</v>
      </c>
      <c r="C499" s="27" t="s">
        <v>166</v>
      </c>
      <c r="D499" s="27" t="s">
        <v>157</v>
      </c>
      <c r="E499" s="27" t="s">
        <v>92</v>
      </c>
      <c r="F499" s="34" t="s">
        <v>104</v>
      </c>
      <c r="G499" s="414" t="s">
        <v>146</v>
      </c>
      <c r="H499" s="164">
        <f t="shared" si="109"/>
        <v>0</v>
      </c>
      <c r="I499" s="424"/>
      <c r="J499" s="424"/>
      <c r="K499" s="430"/>
      <c r="L499" s="190"/>
      <c r="M499" s="139"/>
      <c r="N499" s="139"/>
      <c r="O499" s="139"/>
      <c r="P499" s="190"/>
      <c r="Q499" s="199"/>
    </row>
    <row r="500" spans="1:17" x14ac:dyDescent="0.25">
      <c r="A500" s="136" t="s">
        <v>97</v>
      </c>
      <c r="B500" s="136">
        <v>2022</v>
      </c>
      <c r="C500" s="27" t="s">
        <v>166</v>
      </c>
      <c r="D500" s="27" t="s">
        <v>158</v>
      </c>
      <c r="E500" s="27" t="s">
        <v>92</v>
      </c>
      <c r="F500" s="34" t="s">
        <v>104</v>
      </c>
      <c r="G500" s="414" t="s">
        <v>146</v>
      </c>
      <c r="H500" s="164">
        <f t="shared" si="109"/>
        <v>0</v>
      </c>
      <c r="I500" s="424"/>
      <c r="J500" s="424"/>
      <c r="K500" s="430"/>
      <c r="L500" s="190"/>
      <c r="M500" s="139"/>
      <c r="N500" s="139"/>
      <c r="O500" s="139"/>
      <c r="P500" s="190"/>
      <c r="Q500" s="199"/>
    </row>
    <row r="501" spans="1:17" x14ac:dyDescent="0.25">
      <c r="A501" s="136" t="s">
        <v>97</v>
      </c>
      <c r="B501" s="136">
        <v>2022</v>
      </c>
      <c r="C501" s="27" t="s">
        <v>166</v>
      </c>
      <c r="D501" s="27" t="s">
        <v>159</v>
      </c>
      <c r="E501" s="27" t="s">
        <v>92</v>
      </c>
      <c r="F501" s="34" t="s">
        <v>104</v>
      </c>
      <c r="G501" s="414" t="s">
        <v>146</v>
      </c>
      <c r="H501" s="164">
        <f t="shared" si="109"/>
        <v>0</v>
      </c>
      <c r="I501" s="424"/>
      <c r="J501" s="424"/>
      <c r="K501" s="430"/>
      <c r="L501" s="190"/>
      <c r="M501" s="139"/>
      <c r="N501" s="139"/>
      <c r="O501" s="139"/>
      <c r="P501" s="190"/>
      <c r="Q501" s="199"/>
    </row>
    <row r="502" spans="1:17" x14ac:dyDescent="0.25">
      <c r="A502" s="136" t="s">
        <v>97</v>
      </c>
      <c r="B502" s="136">
        <v>2022</v>
      </c>
      <c r="C502" s="27" t="s">
        <v>166</v>
      </c>
      <c r="D502" s="27" t="s">
        <v>160</v>
      </c>
      <c r="E502" s="27" t="s">
        <v>92</v>
      </c>
      <c r="F502" s="34" t="s">
        <v>104</v>
      </c>
      <c r="G502" s="414" t="s">
        <v>146</v>
      </c>
      <c r="H502" s="164">
        <f t="shared" si="109"/>
        <v>0</v>
      </c>
      <c r="I502" s="424"/>
      <c r="J502" s="424"/>
      <c r="K502" s="430"/>
      <c r="L502" s="190"/>
      <c r="M502" s="139"/>
      <c r="N502" s="139"/>
      <c r="O502" s="139"/>
      <c r="P502" s="190"/>
      <c r="Q502" s="199"/>
    </row>
    <row r="503" spans="1:17" x14ac:dyDescent="0.25">
      <c r="A503" s="136" t="s">
        <v>97</v>
      </c>
      <c r="B503" s="136">
        <v>2022</v>
      </c>
      <c r="C503" s="27" t="s">
        <v>166</v>
      </c>
      <c r="D503" s="27" t="s">
        <v>161</v>
      </c>
      <c r="E503" s="27" t="s">
        <v>92</v>
      </c>
      <c r="F503" s="34" t="s">
        <v>104</v>
      </c>
      <c r="G503" s="414" t="s">
        <v>146</v>
      </c>
      <c r="H503" s="164">
        <f t="shared" si="109"/>
        <v>0</v>
      </c>
      <c r="I503" s="424"/>
      <c r="J503" s="424"/>
      <c r="K503" s="430"/>
      <c r="L503" s="190"/>
      <c r="M503" s="139"/>
      <c r="N503" s="139"/>
      <c r="O503" s="139"/>
      <c r="P503" s="190"/>
      <c r="Q503" s="199"/>
    </row>
    <row r="504" spans="1:17" x14ac:dyDescent="0.25">
      <c r="A504" s="136" t="s">
        <v>97</v>
      </c>
      <c r="B504" s="136">
        <v>2022</v>
      </c>
      <c r="C504" s="27" t="s">
        <v>166</v>
      </c>
      <c r="D504" s="27" t="s">
        <v>162</v>
      </c>
      <c r="E504" s="27" t="s">
        <v>92</v>
      </c>
      <c r="F504" s="34" t="s">
        <v>104</v>
      </c>
      <c r="G504" s="414" t="s">
        <v>146</v>
      </c>
      <c r="H504" s="164">
        <f t="shared" si="109"/>
        <v>0</v>
      </c>
      <c r="I504" s="424"/>
      <c r="J504" s="424"/>
      <c r="K504" s="430"/>
      <c r="L504" s="190"/>
      <c r="M504" s="139"/>
      <c r="N504" s="139"/>
      <c r="O504" s="139"/>
      <c r="P504" s="190"/>
      <c r="Q504" s="199"/>
    </row>
    <row r="505" spans="1:17" x14ac:dyDescent="0.25">
      <c r="A505" s="136" t="s">
        <v>97</v>
      </c>
      <c r="B505" s="136">
        <v>2022</v>
      </c>
      <c r="C505" s="27" t="s">
        <v>166</v>
      </c>
      <c r="D505" s="27" t="s">
        <v>163</v>
      </c>
      <c r="E505" s="27" t="s">
        <v>92</v>
      </c>
      <c r="F505" s="34" t="s">
        <v>104</v>
      </c>
      <c r="G505" s="414" t="s">
        <v>146</v>
      </c>
      <c r="H505" s="164">
        <f t="shared" si="109"/>
        <v>0</v>
      </c>
      <c r="I505" s="424"/>
      <c r="J505" s="424"/>
      <c r="K505" s="430"/>
      <c r="L505" s="190"/>
      <c r="M505" s="139"/>
      <c r="N505" s="139"/>
      <c r="O505" s="139"/>
      <c r="P505" s="190"/>
      <c r="Q505" s="199"/>
    </row>
    <row r="506" spans="1:17" x14ac:dyDescent="0.25">
      <c r="A506" s="136" t="s">
        <v>97</v>
      </c>
      <c r="B506" s="136">
        <v>2022</v>
      </c>
      <c r="C506" s="27" t="s">
        <v>166</v>
      </c>
      <c r="D506" s="27" t="s">
        <v>164</v>
      </c>
      <c r="E506" s="27" t="s">
        <v>92</v>
      </c>
      <c r="F506" s="34" t="s">
        <v>104</v>
      </c>
      <c r="G506" s="414" t="s">
        <v>146</v>
      </c>
      <c r="H506" s="164">
        <f t="shared" si="109"/>
        <v>0</v>
      </c>
      <c r="I506" s="424"/>
      <c r="J506" s="424"/>
      <c r="K506" s="430"/>
      <c r="L506" s="190"/>
      <c r="M506" s="139"/>
      <c r="N506" s="139"/>
      <c r="O506" s="139"/>
      <c r="P506" s="190"/>
      <c r="Q506" s="199"/>
    </row>
    <row r="507" spans="1:17" x14ac:dyDescent="0.25">
      <c r="A507" s="200" t="s">
        <v>97</v>
      </c>
      <c r="B507" s="200">
        <v>2022</v>
      </c>
      <c r="C507" s="84" t="s">
        <v>166</v>
      </c>
      <c r="D507" s="84" t="s">
        <v>165</v>
      </c>
      <c r="E507" s="27" t="s">
        <v>92</v>
      </c>
      <c r="F507" s="34" t="s">
        <v>104</v>
      </c>
      <c r="G507" s="414" t="s">
        <v>146</v>
      </c>
      <c r="H507" s="164">
        <f t="shared" si="109"/>
        <v>0</v>
      </c>
      <c r="I507" s="425"/>
      <c r="J507" s="425"/>
      <c r="K507" s="431"/>
      <c r="L507" s="194"/>
      <c r="M507" s="201"/>
      <c r="N507" s="201"/>
      <c r="O507" s="201"/>
      <c r="P507" s="194"/>
      <c r="Q507" s="202"/>
    </row>
    <row r="508" spans="1:17" x14ac:dyDescent="0.25">
      <c r="A508" s="136" t="s">
        <v>97</v>
      </c>
      <c r="B508" s="136">
        <v>2023</v>
      </c>
      <c r="C508" s="66" t="s">
        <v>151</v>
      </c>
      <c r="D508" s="66" t="s">
        <v>152</v>
      </c>
      <c r="E508" s="66" t="s">
        <v>92</v>
      </c>
      <c r="F508" s="106" t="s">
        <v>104</v>
      </c>
      <c r="G508" s="416" t="s">
        <v>146</v>
      </c>
      <c r="H508" s="161">
        <f t="shared" si="109"/>
        <v>0</v>
      </c>
      <c r="I508" s="423"/>
      <c r="J508" s="423"/>
      <c r="K508" s="429"/>
      <c r="L508" s="187"/>
      <c r="M508" s="197"/>
      <c r="N508" s="197"/>
      <c r="O508" s="197"/>
      <c r="P508" s="187"/>
      <c r="Q508" s="198"/>
    </row>
    <row r="509" spans="1:17" x14ac:dyDescent="0.25">
      <c r="A509" s="136" t="s">
        <v>97</v>
      </c>
      <c r="B509" s="136">
        <v>2023</v>
      </c>
      <c r="C509" s="27" t="s">
        <v>151</v>
      </c>
      <c r="D509" s="27" t="s">
        <v>153</v>
      </c>
      <c r="E509" s="27" t="s">
        <v>92</v>
      </c>
      <c r="F509" s="34" t="s">
        <v>104</v>
      </c>
      <c r="G509" s="414" t="s">
        <v>146</v>
      </c>
      <c r="H509" s="164">
        <f t="shared" si="109"/>
        <v>0</v>
      </c>
      <c r="I509" s="424"/>
      <c r="J509" s="424"/>
      <c r="K509" s="430"/>
      <c r="L509" s="190"/>
      <c r="M509" s="139"/>
      <c r="N509" s="139"/>
      <c r="O509" s="139"/>
      <c r="P509" s="190"/>
      <c r="Q509" s="199"/>
    </row>
    <row r="510" spans="1:17" x14ac:dyDescent="0.25">
      <c r="A510" s="136" t="s">
        <v>97</v>
      </c>
      <c r="B510" s="136">
        <v>2023</v>
      </c>
      <c r="C510" s="27" t="s">
        <v>151</v>
      </c>
      <c r="D510" s="27" t="s">
        <v>154</v>
      </c>
      <c r="E510" s="27" t="s">
        <v>92</v>
      </c>
      <c r="F510" s="34" t="s">
        <v>104</v>
      </c>
      <c r="G510" s="414" t="s">
        <v>146</v>
      </c>
      <c r="H510" s="164">
        <f t="shared" si="109"/>
        <v>0</v>
      </c>
      <c r="I510" s="424"/>
      <c r="J510" s="424"/>
      <c r="K510" s="430"/>
      <c r="L510" s="190"/>
      <c r="M510" s="139"/>
      <c r="N510" s="139"/>
      <c r="O510" s="139"/>
      <c r="P510" s="190"/>
      <c r="Q510" s="199"/>
    </row>
    <row r="511" spans="1:17" x14ac:dyDescent="0.25">
      <c r="A511" s="136" t="s">
        <v>97</v>
      </c>
      <c r="B511" s="136">
        <v>2023</v>
      </c>
      <c r="C511" s="27" t="s">
        <v>151</v>
      </c>
      <c r="D511" s="27" t="s">
        <v>155</v>
      </c>
      <c r="E511" s="27" t="s">
        <v>92</v>
      </c>
      <c r="F511" s="34" t="s">
        <v>104</v>
      </c>
      <c r="G511" s="414" t="s">
        <v>146</v>
      </c>
      <c r="H511" s="164">
        <f t="shared" si="109"/>
        <v>0</v>
      </c>
      <c r="I511" s="424"/>
      <c r="J511" s="424"/>
      <c r="K511" s="430"/>
      <c r="L511" s="190"/>
      <c r="M511" s="139"/>
      <c r="N511" s="139"/>
      <c r="O511" s="139"/>
      <c r="P511" s="190"/>
      <c r="Q511" s="199"/>
    </row>
    <row r="512" spans="1:17" x14ac:dyDescent="0.25">
      <c r="A512" s="136" t="s">
        <v>97</v>
      </c>
      <c r="B512" s="136">
        <v>2023</v>
      </c>
      <c r="C512" s="27" t="s">
        <v>151</v>
      </c>
      <c r="D512" s="27" t="s">
        <v>156</v>
      </c>
      <c r="E512" s="27" t="s">
        <v>92</v>
      </c>
      <c r="F512" s="34" t="s">
        <v>104</v>
      </c>
      <c r="G512" s="414" t="s">
        <v>146</v>
      </c>
      <c r="H512" s="164">
        <f t="shared" si="109"/>
        <v>0</v>
      </c>
      <c r="I512" s="424"/>
      <c r="J512" s="424"/>
      <c r="K512" s="430"/>
      <c r="L512" s="190"/>
      <c r="M512" s="139"/>
      <c r="N512" s="139"/>
      <c r="O512" s="139"/>
      <c r="P512" s="190"/>
      <c r="Q512" s="199"/>
    </row>
    <row r="513" spans="1:17" x14ac:dyDescent="0.25">
      <c r="A513" s="136" t="s">
        <v>97</v>
      </c>
      <c r="B513" s="136">
        <v>2023</v>
      </c>
      <c r="C513" s="27" t="s">
        <v>151</v>
      </c>
      <c r="D513" s="27" t="s">
        <v>157</v>
      </c>
      <c r="E513" s="27" t="s">
        <v>92</v>
      </c>
      <c r="F513" s="34" t="s">
        <v>104</v>
      </c>
      <c r="G513" s="414" t="s">
        <v>146</v>
      </c>
      <c r="H513" s="164">
        <f t="shared" si="109"/>
        <v>0</v>
      </c>
      <c r="I513" s="424"/>
      <c r="J513" s="424"/>
      <c r="K513" s="430"/>
      <c r="L513" s="190"/>
      <c r="M513" s="139"/>
      <c r="N513" s="139"/>
      <c r="O513" s="139"/>
      <c r="P513" s="190"/>
      <c r="Q513" s="199"/>
    </row>
    <row r="514" spans="1:17" x14ac:dyDescent="0.25">
      <c r="A514" s="136" t="s">
        <v>97</v>
      </c>
      <c r="B514" s="136">
        <v>2023</v>
      </c>
      <c r="C514" s="27" t="s">
        <v>151</v>
      </c>
      <c r="D514" s="27" t="s">
        <v>158</v>
      </c>
      <c r="E514" s="27" t="s">
        <v>92</v>
      </c>
      <c r="F514" s="34" t="s">
        <v>104</v>
      </c>
      <c r="G514" s="414" t="s">
        <v>146</v>
      </c>
      <c r="H514" s="164">
        <f t="shared" si="109"/>
        <v>0</v>
      </c>
      <c r="I514" s="424"/>
      <c r="J514" s="424"/>
      <c r="K514" s="430"/>
      <c r="L514" s="190"/>
      <c r="M514" s="139"/>
      <c r="N514" s="139"/>
      <c r="O514" s="139"/>
      <c r="P514" s="190"/>
      <c r="Q514" s="199"/>
    </row>
    <row r="515" spans="1:17" x14ac:dyDescent="0.25">
      <c r="A515" s="136" t="s">
        <v>97</v>
      </c>
      <c r="B515" s="136">
        <v>2023</v>
      </c>
      <c r="C515" s="27" t="s">
        <v>151</v>
      </c>
      <c r="D515" s="27" t="s">
        <v>159</v>
      </c>
      <c r="E515" s="27" t="s">
        <v>92</v>
      </c>
      <c r="F515" s="34" t="s">
        <v>104</v>
      </c>
      <c r="G515" s="414" t="s">
        <v>146</v>
      </c>
      <c r="H515" s="164">
        <f t="shared" si="109"/>
        <v>0</v>
      </c>
      <c r="I515" s="424"/>
      <c r="J515" s="424"/>
      <c r="K515" s="430"/>
      <c r="L515" s="190"/>
      <c r="M515" s="139"/>
      <c r="N515" s="139"/>
      <c r="O515" s="139"/>
      <c r="P515" s="190"/>
      <c r="Q515" s="199"/>
    </row>
    <row r="516" spans="1:17" x14ac:dyDescent="0.25">
      <c r="A516" s="136" t="s">
        <v>97</v>
      </c>
      <c r="B516" s="136">
        <v>2023</v>
      </c>
      <c r="C516" s="27" t="s">
        <v>151</v>
      </c>
      <c r="D516" s="27" t="s">
        <v>160</v>
      </c>
      <c r="E516" s="27" t="s">
        <v>92</v>
      </c>
      <c r="F516" s="34" t="s">
        <v>104</v>
      </c>
      <c r="G516" s="414" t="s">
        <v>146</v>
      </c>
      <c r="H516" s="164">
        <f t="shared" si="109"/>
        <v>0</v>
      </c>
      <c r="I516" s="424"/>
      <c r="J516" s="424"/>
      <c r="K516" s="430"/>
      <c r="L516" s="190"/>
      <c r="M516" s="139"/>
      <c r="N516" s="139"/>
      <c r="O516" s="139"/>
      <c r="P516" s="190"/>
      <c r="Q516" s="199"/>
    </row>
    <row r="517" spans="1:17" x14ac:dyDescent="0.25">
      <c r="A517" s="136" t="s">
        <v>97</v>
      </c>
      <c r="B517" s="136">
        <v>2023</v>
      </c>
      <c r="C517" s="27" t="s">
        <v>151</v>
      </c>
      <c r="D517" s="27" t="s">
        <v>161</v>
      </c>
      <c r="E517" s="27" t="s">
        <v>92</v>
      </c>
      <c r="F517" s="34" t="s">
        <v>104</v>
      </c>
      <c r="G517" s="414" t="s">
        <v>146</v>
      </c>
      <c r="H517" s="164">
        <f t="shared" si="109"/>
        <v>0</v>
      </c>
      <c r="I517" s="424"/>
      <c r="J517" s="424"/>
      <c r="K517" s="430"/>
      <c r="L517" s="190"/>
      <c r="M517" s="139"/>
      <c r="N517" s="139"/>
      <c r="O517" s="139"/>
      <c r="P517" s="190"/>
      <c r="Q517" s="199"/>
    </row>
    <row r="518" spans="1:17" x14ac:dyDescent="0.25">
      <c r="A518" s="136" t="s">
        <v>97</v>
      </c>
      <c r="B518" s="136">
        <v>2023</v>
      </c>
      <c r="C518" s="27" t="s">
        <v>151</v>
      </c>
      <c r="D518" s="27" t="s">
        <v>162</v>
      </c>
      <c r="E518" s="27" t="s">
        <v>92</v>
      </c>
      <c r="F518" s="34" t="s">
        <v>104</v>
      </c>
      <c r="G518" s="414" t="s">
        <v>146</v>
      </c>
      <c r="H518" s="164">
        <f t="shared" si="109"/>
        <v>0</v>
      </c>
      <c r="I518" s="424"/>
      <c r="J518" s="424"/>
      <c r="K518" s="430"/>
      <c r="L518" s="190"/>
      <c r="M518" s="139"/>
      <c r="N518" s="139"/>
      <c r="O518" s="139"/>
      <c r="P518" s="190"/>
      <c r="Q518" s="199"/>
    </row>
    <row r="519" spans="1:17" x14ac:dyDescent="0.25">
      <c r="A519" s="136" t="s">
        <v>97</v>
      </c>
      <c r="B519" s="136">
        <v>2023</v>
      </c>
      <c r="C519" s="27" t="s">
        <v>151</v>
      </c>
      <c r="D519" s="27" t="s">
        <v>163</v>
      </c>
      <c r="E519" s="27" t="s">
        <v>92</v>
      </c>
      <c r="F519" s="34" t="s">
        <v>104</v>
      </c>
      <c r="G519" s="414" t="s">
        <v>146</v>
      </c>
      <c r="H519" s="164">
        <f t="shared" si="109"/>
        <v>0</v>
      </c>
      <c r="I519" s="424"/>
      <c r="J519" s="424"/>
      <c r="K519" s="430"/>
      <c r="L519" s="190"/>
      <c r="M519" s="139"/>
      <c r="N519" s="139"/>
      <c r="O519" s="139"/>
      <c r="P519" s="190"/>
      <c r="Q519" s="199"/>
    </row>
    <row r="520" spans="1:17" x14ac:dyDescent="0.25">
      <c r="A520" s="136" t="s">
        <v>97</v>
      </c>
      <c r="B520" s="136">
        <v>2023</v>
      </c>
      <c r="C520" s="27" t="s">
        <v>151</v>
      </c>
      <c r="D520" s="27" t="s">
        <v>164</v>
      </c>
      <c r="E520" s="27" t="s">
        <v>92</v>
      </c>
      <c r="F520" s="34" t="s">
        <v>104</v>
      </c>
      <c r="G520" s="414" t="s">
        <v>146</v>
      </c>
      <c r="H520" s="164">
        <f t="shared" ref="H520:H583" si="110">SUM(I520:Q520)</f>
        <v>0</v>
      </c>
      <c r="I520" s="424"/>
      <c r="J520" s="424"/>
      <c r="K520" s="430"/>
      <c r="L520" s="190"/>
      <c r="M520" s="139"/>
      <c r="N520" s="139"/>
      <c r="O520" s="139"/>
      <c r="P520" s="190"/>
      <c r="Q520" s="199"/>
    </row>
    <row r="521" spans="1:17" x14ac:dyDescent="0.25">
      <c r="A521" s="136" t="s">
        <v>97</v>
      </c>
      <c r="B521" s="136">
        <v>2023</v>
      </c>
      <c r="C521" s="27" t="s">
        <v>151</v>
      </c>
      <c r="D521" s="27" t="s">
        <v>165</v>
      </c>
      <c r="E521" s="27" t="s">
        <v>92</v>
      </c>
      <c r="F521" s="34" t="s">
        <v>104</v>
      </c>
      <c r="G521" s="414" t="s">
        <v>146</v>
      </c>
      <c r="H521" s="164">
        <f t="shared" si="110"/>
        <v>0</v>
      </c>
      <c r="I521" s="424"/>
      <c r="J521" s="424"/>
      <c r="K521" s="430"/>
      <c r="L521" s="190"/>
      <c r="M521" s="139"/>
      <c r="N521" s="139"/>
      <c r="O521" s="139"/>
      <c r="P521" s="190"/>
      <c r="Q521" s="199"/>
    </row>
    <row r="522" spans="1:17" x14ac:dyDescent="0.25">
      <c r="A522" s="136" t="s">
        <v>97</v>
      </c>
      <c r="B522" s="136">
        <v>2023</v>
      </c>
      <c r="C522" s="27" t="s">
        <v>166</v>
      </c>
      <c r="D522" s="27" t="s">
        <v>152</v>
      </c>
      <c r="E522" s="27" t="s">
        <v>92</v>
      </c>
      <c r="F522" s="34" t="s">
        <v>104</v>
      </c>
      <c r="G522" s="414" t="s">
        <v>146</v>
      </c>
      <c r="H522" s="164">
        <f t="shared" si="110"/>
        <v>0</v>
      </c>
      <c r="I522" s="424"/>
      <c r="J522" s="424"/>
      <c r="K522" s="430"/>
      <c r="L522" s="190"/>
      <c r="M522" s="139"/>
      <c r="N522" s="139"/>
      <c r="O522" s="139"/>
      <c r="P522" s="190"/>
      <c r="Q522" s="199"/>
    </row>
    <row r="523" spans="1:17" x14ac:dyDescent="0.25">
      <c r="A523" s="136" t="s">
        <v>97</v>
      </c>
      <c r="B523" s="136">
        <v>2023</v>
      </c>
      <c r="C523" s="27" t="s">
        <v>166</v>
      </c>
      <c r="D523" s="27" t="s">
        <v>153</v>
      </c>
      <c r="E523" s="27" t="s">
        <v>92</v>
      </c>
      <c r="F523" s="34" t="s">
        <v>104</v>
      </c>
      <c r="G523" s="414" t="s">
        <v>146</v>
      </c>
      <c r="H523" s="164">
        <f t="shared" si="110"/>
        <v>0</v>
      </c>
      <c r="I523" s="424"/>
      <c r="J523" s="424"/>
      <c r="K523" s="430"/>
      <c r="L523" s="190"/>
      <c r="M523" s="139"/>
      <c r="N523" s="139"/>
      <c r="O523" s="139"/>
      <c r="P523" s="190"/>
      <c r="Q523" s="199"/>
    </row>
    <row r="524" spans="1:17" x14ac:dyDescent="0.25">
      <c r="A524" s="136" t="s">
        <v>97</v>
      </c>
      <c r="B524" s="136">
        <v>2023</v>
      </c>
      <c r="C524" s="27" t="s">
        <v>166</v>
      </c>
      <c r="D524" s="27" t="s">
        <v>154</v>
      </c>
      <c r="E524" s="27" t="s">
        <v>92</v>
      </c>
      <c r="F524" s="34" t="s">
        <v>104</v>
      </c>
      <c r="G524" s="414" t="s">
        <v>146</v>
      </c>
      <c r="H524" s="164">
        <f t="shared" si="110"/>
        <v>0</v>
      </c>
      <c r="I524" s="424"/>
      <c r="J524" s="424"/>
      <c r="K524" s="430"/>
      <c r="L524" s="190"/>
      <c r="M524" s="139"/>
      <c r="N524" s="139"/>
      <c r="O524" s="139"/>
      <c r="P524" s="190"/>
      <c r="Q524" s="199"/>
    </row>
    <row r="525" spans="1:17" x14ac:dyDescent="0.25">
      <c r="A525" s="136" t="s">
        <v>97</v>
      </c>
      <c r="B525" s="136">
        <v>2023</v>
      </c>
      <c r="C525" s="27" t="s">
        <v>166</v>
      </c>
      <c r="D525" s="27" t="s">
        <v>155</v>
      </c>
      <c r="E525" s="27" t="s">
        <v>92</v>
      </c>
      <c r="F525" s="34" t="s">
        <v>104</v>
      </c>
      <c r="G525" s="414" t="s">
        <v>146</v>
      </c>
      <c r="H525" s="164">
        <f t="shared" si="110"/>
        <v>0</v>
      </c>
      <c r="I525" s="424"/>
      <c r="J525" s="424"/>
      <c r="K525" s="430"/>
      <c r="L525" s="190"/>
      <c r="M525" s="139"/>
      <c r="N525" s="139"/>
      <c r="O525" s="139"/>
      <c r="P525" s="190"/>
      <c r="Q525" s="199"/>
    </row>
    <row r="526" spans="1:17" x14ac:dyDescent="0.25">
      <c r="A526" s="136" t="s">
        <v>97</v>
      </c>
      <c r="B526" s="136">
        <v>2023</v>
      </c>
      <c r="C526" s="27" t="s">
        <v>166</v>
      </c>
      <c r="D526" s="27" t="s">
        <v>156</v>
      </c>
      <c r="E526" s="27" t="s">
        <v>92</v>
      </c>
      <c r="F526" s="34" t="s">
        <v>104</v>
      </c>
      <c r="G526" s="414" t="s">
        <v>146</v>
      </c>
      <c r="H526" s="164">
        <f t="shared" si="110"/>
        <v>0</v>
      </c>
      <c r="I526" s="424"/>
      <c r="J526" s="424"/>
      <c r="K526" s="430"/>
      <c r="L526" s="190"/>
      <c r="M526" s="139"/>
      <c r="N526" s="139"/>
      <c r="O526" s="139"/>
      <c r="P526" s="190"/>
      <c r="Q526" s="199"/>
    </row>
    <row r="527" spans="1:17" x14ac:dyDescent="0.25">
      <c r="A527" s="136" t="s">
        <v>97</v>
      </c>
      <c r="B527" s="136">
        <v>2023</v>
      </c>
      <c r="C527" s="27" t="s">
        <v>166</v>
      </c>
      <c r="D527" s="27" t="s">
        <v>157</v>
      </c>
      <c r="E527" s="27" t="s">
        <v>92</v>
      </c>
      <c r="F527" s="34" t="s">
        <v>104</v>
      </c>
      <c r="G527" s="414" t="s">
        <v>146</v>
      </c>
      <c r="H527" s="164">
        <f t="shared" si="110"/>
        <v>0</v>
      </c>
      <c r="I527" s="424"/>
      <c r="J527" s="424"/>
      <c r="K527" s="430"/>
      <c r="L527" s="190"/>
      <c r="M527" s="139"/>
      <c r="N527" s="139"/>
      <c r="O527" s="139"/>
      <c r="P527" s="190"/>
      <c r="Q527" s="199"/>
    </row>
    <row r="528" spans="1:17" x14ac:dyDescent="0.25">
      <c r="A528" s="136" t="s">
        <v>97</v>
      </c>
      <c r="B528" s="136">
        <v>2023</v>
      </c>
      <c r="C528" s="27" t="s">
        <v>166</v>
      </c>
      <c r="D528" s="27" t="s">
        <v>158</v>
      </c>
      <c r="E528" s="27" t="s">
        <v>92</v>
      </c>
      <c r="F528" s="34" t="s">
        <v>104</v>
      </c>
      <c r="G528" s="414" t="s">
        <v>146</v>
      </c>
      <c r="H528" s="164">
        <f t="shared" si="110"/>
        <v>0</v>
      </c>
      <c r="I528" s="424"/>
      <c r="J528" s="424"/>
      <c r="K528" s="430"/>
      <c r="L528" s="190"/>
      <c r="M528" s="139"/>
      <c r="N528" s="139"/>
      <c r="O528" s="139"/>
      <c r="P528" s="190"/>
      <c r="Q528" s="199"/>
    </row>
    <row r="529" spans="1:17" x14ac:dyDescent="0.25">
      <c r="A529" s="136" t="s">
        <v>97</v>
      </c>
      <c r="B529" s="136">
        <v>2023</v>
      </c>
      <c r="C529" s="27" t="s">
        <v>166</v>
      </c>
      <c r="D529" s="27" t="s">
        <v>159</v>
      </c>
      <c r="E529" s="27" t="s">
        <v>92</v>
      </c>
      <c r="F529" s="34" t="s">
        <v>104</v>
      </c>
      <c r="G529" s="414" t="s">
        <v>146</v>
      </c>
      <c r="H529" s="164">
        <f t="shared" si="110"/>
        <v>0</v>
      </c>
      <c r="I529" s="424"/>
      <c r="J529" s="424"/>
      <c r="K529" s="430"/>
      <c r="L529" s="190"/>
      <c r="M529" s="139"/>
      <c r="N529" s="139"/>
      <c r="O529" s="139"/>
      <c r="P529" s="190"/>
      <c r="Q529" s="199"/>
    </row>
    <row r="530" spans="1:17" x14ac:dyDescent="0.25">
      <c r="A530" s="136" t="s">
        <v>97</v>
      </c>
      <c r="B530" s="136">
        <v>2023</v>
      </c>
      <c r="C530" s="27" t="s">
        <v>166</v>
      </c>
      <c r="D530" s="27" t="s">
        <v>160</v>
      </c>
      <c r="E530" s="27" t="s">
        <v>92</v>
      </c>
      <c r="F530" s="34" t="s">
        <v>104</v>
      </c>
      <c r="G530" s="414" t="s">
        <v>146</v>
      </c>
      <c r="H530" s="164">
        <f t="shared" si="110"/>
        <v>0</v>
      </c>
      <c r="I530" s="424"/>
      <c r="J530" s="424"/>
      <c r="K530" s="430"/>
      <c r="L530" s="190"/>
      <c r="M530" s="139"/>
      <c r="N530" s="139"/>
      <c r="O530" s="139"/>
      <c r="P530" s="190"/>
      <c r="Q530" s="199"/>
    </row>
    <row r="531" spans="1:17" x14ac:dyDescent="0.25">
      <c r="A531" s="136" t="s">
        <v>97</v>
      </c>
      <c r="B531" s="136">
        <v>2023</v>
      </c>
      <c r="C531" s="27" t="s">
        <v>166</v>
      </c>
      <c r="D531" s="27" t="s">
        <v>161</v>
      </c>
      <c r="E531" s="27" t="s">
        <v>92</v>
      </c>
      <c r="F531" s="34" t="s">
        <v>104</v>
      </c>
      <c r="G531" s="414" t="s">
        <v>146</v>
      </c>
      <c r="H531" s="164">
        <f t="shared" si="110"/>
        <v>0</v>
      </c>
      <c r="I531" s="424"/>
      <c r="J531" s="424"/>
      <c r="K531" s="430"/>
      <c r="L531" s="190"/>
      <c r="M531" s="139"/>
      <c r="N531" s="139"/>
      <c r="O531" s="139"/>
      <c r="P531" s="190"/>
      <c r="Q531" s="199"/>
    </row>
    <row r="532" spans="1:17" x14ac:dyDescent="0.25">
      <c r="A532" s="136" t="s">
        <v>97</v>
      </c>
      <c r="B532" s="136">
        <v>2023</v>
      </c>
      <c r="C532" s="27" t="s">
        <v>166</v>
      </c>
      <c r="D532" s="27" t="s">
        <v>162</v>
      </c>
      <c r="E532" s="27" t="s">
        <v>92</v>
      </c>
      <c r="F532" s="34" t="s">
        <v>104</v>
      </c>
      <c r="G532" s="414" t="s">
        <v>146</v>
      </c>
      <c r="H532" s="164">
        <f t="shared" si="110"/>
        <v>0</v>
      </c>
      <c r="I532" s="424"/>
      <c r="J532" s="424"/>
      <c r="K532" s="430"/>
      <c r="L532" s="190"/>
      <c r="M532" s="139"/>
      <c r="N532" s="139"/>
      <c r="O532" s="139"/>
      <c r="P532" s="190"/>
      <c r="Q532" s="199"/>
    </row>
    <row r="533" spans="1:17" x14ac:dyDescent="0.25">
      <c r="A533" s="136" t="s">
        <v>97</v>
      </c>
      <c r="B533" s="136">
        <v>2023</v>
      </c>
      <c r="C533" s="27" t="s">
        <v>166</v>
      </c>
      <c r="D533" s="27" t="s">
        <v>163</v>
      </c>
      <c r="E533" s="27" t="s">
        <v>92</v>
      </c>
      <c r="F533" s="34" t="s">
        <v>104</v>
      </c>
      <c r="G533" s="414" t="s">
        <v>146</v>
      </c>
      <c r="H533" s="164">
        <f t="shared" si="110"/>
        <v>0</v>
      </c>
      <c r="I533" s="424"/>
      <c r="J533" s="424"/>
      <c r="K533" s="430"/>
      <c r="L533" s="190"/>
      <c r="M533" s="139"/>
      <c r="N533" s="139"/>
      <c r="O533" s="139"/>
      <c r="P533" s="190"/>
      <c r="Q533" s="199"/>
    </row>
    <row r="534" spans="1:17" x14ac:dyDescent="0.25">
      <c r="A534" s="136" t="s">
        <v>97</v>
      </c>
      <c r="B534" s="136">
        <v>2023</v>
      </c>
      <c r="C534" s="27" t="s">
        <v>166</v>
      </c>
      <c r="D534" s="27" t="s">
        <v>164</v>
      </c>
      <c r="E534" s="27" t="s">
        <v>92</v>
      </c>
      <c r="F534" s="34" t="s">
        <v>104</v>
      </c>
      <c r="G534" s="414" t="s">
        <v>146</v>
      </c>
      <c r="H534" s="164">
        <f t="shared" si="110"/>
        <v>0</v>
      </c>
      <c r="I534" s="424"/>
      <c r="J534" s="424"/>
      <c r="K534" s="430"/>
      <c r="L534" s="190"/>
      <c r="M534" s="139"/>
      <c r="N534" s="139"/>
      <c r="O534" s="139"/>
      <c r="P534" s="190"/>
      <c r="Q534" s="199"/>
    </row>
    <row r="535" spans="1:17" x14ac:dyDescent="0.25">
      <c r="A535" s="200" t="s">
        <v>97</v>
      </c>
      <c r="B535" s="200">
        <v>2023</v>
      </c>
      <c r="C535" s="84" t="s">
        <v>166</v>
      </c>
      <c r="D535" s="84" t="s">
        <v>165</v>
      </c>
      <c r="E535" s="27" t="s">
        <v>92</v>
      </c>
      <c r="F535" s="34" t="s">
        <v>104</v>
      </c>
      <c r="G535" s="414" t="s">
        <v>146</v>
      </c>
      <c r="H535" s="164">
        <f t="shared" si="110"/>
        <v>0</v>
      </c>
      <c r="I535" s="425"/>
      <c r="J535" s="425"/>
      <c r="K535" s="431"/>
      <c r="L535" s="194"/>
      <c r="M535" s="201"/>
      <c r="N535" s="201"/>
      <c r="O535" s="201"/>
      <c r="P535" s="194"/>
      <c r="Q535" s="202"/>
    </row>
    <row r="536" spans="1:17" x14ac:dyDescent="0.25">
      <c r="A536" s="136" t="s">
        <v>97</v>
      </c>
      <c r="B536" s="136">
        <v>2021</v>
      </c>
      <c r="C536" s="66" t="s">
        <v>151</v>
      </c>
      <c r="D536" s="66" t="s">
        <v>152</v>
      </c>
      <c r="E536" s="66" t="s">
        <v>92</v>
      </c>
      <c r="F536" s="106" t="s">
        <v>105</v>
      </c>
      <c r="G536" s="416" t="s">
        <v>146</v>
      </c>
      <c r="H536" s="161">
        <f t="shared" si="110"/>
        <v>0</v>
      </c>
      <c r="I536" s="423"/>
      <c r="J536" s="423"/>
      <c r="K536" s="429"/>
      <c r="L536" s="187"/>
      <c r="M536" s="197"/>
      <c r="N536" s="197"/>
      <c r="O536" s="197"/>
      <c r="P536" s="187"/>
      <c r="Q536" s="198"/>
    </row>
    <row r="537" spans="1:17" x14ac:dyDescent="0.25">
      <c r="A537" s="136" t="s">
        <v>97</v>
      </c>
      <c r="B537" s="136">
        <v>2021</v>
      </c>
      <c r="C537" s="27" t="s">
        <v>151</v>
      </c>
      <c r="D537" s="27" t="s">
        <v>153</v>
      </c>
      <c r="E537" s="27" t="s">
        <v>92</v>
      </c>
      <c r="F537" s="34" t="s">
        <v>105</v>
      </c>
      <c r="G537" s="414" t="s">
        <v>146</v>
      </c>
      <c r="H537" s="164">
        <f t="shared" si="110"/>
        <v>0</v>
      </c>
      <c r="I537" s="424"/>
      <c r="J537" s="424"/>
      <c r="K537" s="430"/>
      <c r="L537" s="190"/>
      <c r="M537" s="139"/>
      <c r="N537" s="139"/>
      <c r="O537" s="139"/>
      <c r="P537" s="190"/>
      <c r="Q537" s="199"/>
    </row>
    <row r="538" spans="1:17" x14ac:dyDescent="0.25">
      <c r="A538" s="136" t="s">
        <v>97</v>
      </c>
      <c r="B538" s="136">
        <v>2021</v>
      </c>
      <c r="C538" s="27" t="s">
        <v>151</v>
      </c>
      <c r="D538" s="27" t="s">
        <v>154</v>
      </c>
      <c r="E538" s="27" t="s">
        <v>92</v>
      </c>
      <c r="F538" s="34" t="s">
        <v>105</v>
      </c>
      <c r="G538" s="414" t="s">
        <v>146</v>
      </c>
      <c r="H538" s="164">
        <f t="shared" si="110"/>
        <v>0</v>
      </c>
      <c r="I538" s="424"/>
      <c r="J538" s="424"/>
      <c r="K538" s="430"/>
      <c r="L538" s="190"/>
      <c r="M538" s="139"/>
      <c r="N538" s="139"/>
      <c r="O538" s="139"/>
      <c r="P538" s="190"/>
      <c r="Q538" s="199"/>
    </row>
    <row r="539" spans="1:17" x14ac:dyDescent="0.25">
      <c r="A539" s="136" t="s">
        <v>97</v>
      </c>
      <c r="B539" s="136">
        <v>2021</v>
      </c>
      <c r="C539" s="27" t="s">
        <v>151</v>
      </c>
      <c r="D539" s="27" t="s">
        <v>155</v>
      </c>
      <c r="E539" s="27" t="s">
        <v>92</v>
      </c>
      <c r="F539" s="34" t="s">
        <v>105</v>
      </c>
      <c r="G539" s="414" t="s">
        <v>146</v>
      </c>
      <c r="H539" s="164">
        <f t="shared" si="110"/>
        <v>0</v>
      </c>
      <c r="I539" s="424"/>
      <c r="J539" s="424"/>
      <c r="K539" s="430"/>
      <c r="L539" s="190"/>
      <c r="M539" s="139"/>
      <c r="N539" s="139"/>
      <c r="O539" s="139"/>
      <c r="P539" s="190"/>
      <c r="Q539" s="199"/>
    </row>
    <row r="540" spans="1:17" x14ac:dyDescent="0.25">
      <c r="A540" s="136" t="s">
        <v>97</v>
      </c>
      <c r="B540" s="136">
        <v>2021</v>
      </c>
      <c r="C540" s="27" t="s">
        <v>151</v>
      </c>
      <c r="D540" s="27" t="s">
        <v>156</v>
      </c>
      <c r="E540" s="27" t="s">
        <v>92</v>
      </c>
      <c r="F540" s="34" t="s">
        <v>105</v>
      </c>
      <c r="G540" s="414" t="s">
        <v>146</v>
      </c>
      <c r="H540" s="164">
        <f t="shared" si="110"/>
        <v>0</v>
      </c>
      <c r="I540" s="424"/>
      <c r="J540" s="424"/>
      <c r="K540" s="430"/>
      <c r="L540" s="190"/>
      <c r="M540" s="139"/>
      <c r="N540" s="139"/>
      <c r="O540" s="139"/>
      <c r="P540" s="190"/>
      <c r="Q540" s="199"/>
    </row>
    <row r="541" spans="1:17" x14ac:dyDescent="0.25">
      <c r="A541" s="136" t="s">
        <v>97</v>
      </c>
      <c r="B541" s="136">
        <v>2021</v>
      </c>
      <c r="C541" s="27" t="s">
        <v>151</v>
      </c>
      <c r="D541" s="27" t="s">
        <v>157</v>
      </c>
      <c r="E541" s="27" t="s">
        <v>92</v>
      </c>
      <c r="F541" s="34" t="s">
        <v>105</v>
      </c>
      <c r="G541" s="414" t="s">
        <v>146</v>
      </c>
      <c r="H541" s="164">
        <f t="shared" si="110"/>
        <v>0</v>
      </c>
      <c r="I541" s="424"/>
      <c r="J541" s="424"/>
      <c r="K541" s="430"/>
      <c r="L541" s="190"/>
      <c r="M541" s="139"/>
      <c r="N541" s="139"/>
      <c r="O541" s="139"/>
      <c r="P541" s="190"/>
      <c r="Q541" s="199"/>
    </row>
    <row r="542" spans="1:17" x14ac:dyDescent="0.25">
      <c r="A542" s="136" t="s">
        <v>97</v>
      </c>
      <c r="B542" s="136">
        <v>2021</v>
      </c>
      <c r="C542" s="27" t="s">
        <v>151</v>
      </c>
      <c r="D542" s="27" t="s">
        <v>158</v>
      </c>
      <c r="E542" s="27" t="s">
        <v>92</v>
      </c>
      <c r="F542" s="34" t="s">
        <v>105</v>
      </c>
      <c r="G542" s="414" t="s">
        <v>146</v>
      </c>
      <c r="H542" s="164">
        <f t="shared" si="110"/>
        <v>0</v>
      </c>
      <c r="I542" s="424"/>
      <c r="J542" s="424"/>
      <c r="K542" s="430"/>
      <c r="L542" s="190"/>
      <c r="M542" s="139"/>
      <c r="N542" s="139"/>
      <c r="O542" s="139"/>
      <c r="P542" s="190"/>
      <c r="Q542" s="199"/>
    </row>
    <row r="543" spans="1:17" x14ac:dyDescent="0.25">
      <c r="A543" s="136" t="s">
        <v>97</v>
      </c>
      <c r="B543" s="136">
        <v>2021</v>
      </c>
      <c r="C543" s="27" t="s">
        <v>151</v>
      </c>
      <c r="D543" s="27" t="s">
        <v>159</v>
      </c>
      <c r="E543" s="27" t="s">
        <v>92</v>
      </c>
      <c r="F543" s="34" t="s">
        <v>105</v>
      </c>
      <c r="G543" s="414" t="s">
        <v>146</v>
      </c>
      <c r="H543" s="164">
        <f t="shared" si="110"/>
        <v>0</v>
      </c>
      <c r="I543" s="424"/>
      <c r="J543" s="424"/>
      <c r="K543" s="430"/>
      <c r="L543" s="190"/>
      <c r="M543" s="139"/>
      <c r="N543" s="139"/>
      <c r="O543" s="139"/>
      <c r="P543" s="190"/>
      <c r="Q543" s="199"/>
    </row>
    <row r="544" spans="1:17" x14ac:dyDescent="0.25">
      <c r="A544" s="136" t="s">
        <v>97</v>
      </c>
      <c r="B544" s="136">
        <v>2021</v>
      </c>
      <c r="C544" s="27" t="s">
        <v>151</v>
      </c>
      <c r="D544" s="27" t="s">
        <v>160</v>
      </c>
      <c r="E544" s="27" t="s">
        <v>92</v>
      </c>
      <c r="F544" s="34" t="s">
        <v>105</v>
      </c>
      <c r="G544" s="414" t="s">
        <v>146</v>
      </c>
      <c r="H544" s="164">
        <f t="shared" si="110"/>
        <v>0</v>
      </c>
      <c r="I544" s="424"/>
      <c r="J544" s="424"/>
      <c r="K544" s="430"/>
      <c r="L544" s="190"/>
      <c r="M544" s="139"/>
      <c r="N544" s="139"/>
      <c r="O544" s="139"/>
      <c r="P544" s="190"/>
      <c r="Q544" s="199"/>
    </row>
    <row r="545" spans="1:17" x14ac:dyDescent="0.25">
      <c r="A545" s="136" t="s">
        <v>97</v>
      </c>
      <c r="B545" s="136">
        <v>2021</v>
      </c>
      <c r="C545" s="27" t="s">
        <v>151</v>
      </c>
      <c r="D545" s="27" t="s">
        <v>161</v>
      </c>
      <c r="E545" s="27" t="s">
        <v>92</v>
      </c>
      <c r="F545" s="34" t="s">
        <v>105</v>
      </c>
      <c r="G545" s="414" t="s">
        <v>146</v>
      </c>
      <c r="H545" s="164">
        <f t="shared" si="110"/>
        <v>0</v>
      </c>
      <c r="I545" s="424"/>
      <c r="J545" s="424"/>
      <c r="K545" s="430"/>
      <c r="L545" s="190"/>
      <c r="M545" s="139"/>
      <c r="N545" s="139"/>
      <c r="O545" s="139"/>
      <c r="P545" s="190"/>
      <c r="Q545" s="199"/>
    </row>
    <row r="546" spans="1:17" x14ac:dyDescent="0.25">
      <c r="A546" s="136" t="s">
        <v>97</v>
      </c>
      <c r="B546" s="136">
        <v>2021</v>
      </c>
      <c r="C546" s="27" t="s">
        <v>151</v>
      </c>
      <c r="D546" s="27" t="s">
        <v>162</v>
      </c>
      <c r="E546" s="27" t="s">
        <v>92</v>
      </c>
      <c r="F546" s="34" t="s">
        <v>105</v>
      </c>
      <c r="G546" s="414" t="s">
        <v>146</v>
      </c>
      <c r="H546" s="164">
        <f t="shared" si="110"/>
        <v>0</v>
      </c>
      <c r="I546" s="424"/>
      <c r="J546" s="424"/>
      <c r="K546" s="430"/>
      <c r="L546" s="190"/>
      <c r="M546" s="139"/>
      <c r="N546" s="139"/>
      <c r="O546" s="139"/>
      <c r="P546" s="190"/>
      <c r="Q546" s="199"/>
    </row>
    <row r="547" spans="1:17" x14ac:dyDescent="0.25">
      <c r="A547" s="136" t="s">
        <v>97</v>
      </c>
      <c r="B547" s="136">
        <v>2021</v>
      </c>
      <c r="C547" s="27" t="s">
        <v>151</v>
      </c>
      <c r="D547" s="27" t="s">
        <v>163</v>
      </c>
      <c r="E547" s="27" t="s">
        <v>92</v>
      </c>
      <c r="F547" s="34" t="s">
        <v>105</v>
      </c>
      <c r="G547" s="414" t="s">
        <v>146</v>
      </c>
      <c r="H547" s="164">
        <f t="shared" si="110"/>
        <v>0</v>
      </c>
      <c r="I547" s="424"/>
      <c r="J547" s="424"/>
      <c r="K547" s="430"/>
      <c r="L547" s="190"/>
      <c r="M547" s="139"/>
      <c r="N547" s="139"/>
      <c r="O547" s="139"/>
      <c r="P547" s="190"/>
      <c r="Q547" s="199"/>
    </row>
    <row r="548" spans="1:17" x14ac:dyDescent="0.25">
      <c r="A548" s="136" t="s">
        <v>97</v>
      </c>
      <c r="B548" s="136">
        <v>2021</v>
      </c>
      <c r="C548" s="27" t="s">
        <v>151</v>
      </c>
      <c r="D548" s="27" t="s">
        <v>164</v>
      </c>
      <c r="E548" s="27" t="s">
        <v>92</v>
      </c>
      <c r="F548" s="34" t="s">
        <v>105</v>
      </c>
      <c r="G548" s="414" t="s">
        <v>146</v>
      </c>
      <c r="H548" s="164">
        <f t="shared" si="110"/>
        <v>0</v>
      </c>
      <c r="I548" s="424"/>
      <c r="J548" s="424"/>
      <c r="K548" s="430"/>
      <c r="L548" s="190"/>
      <c r="M548" s="139"/>
      <c r="N548" s="139"/>
      <c r="O548" s="139"/>
      <c r="P548" s="190"/>
      <c r="Q548" s="199"/>
    </row>
    <row r="549" spans="1:17" x14ac:dyDescent="0.25">
      <c r="A549" s="136" t="s">
        <v>97</v>
      </c>
      <c r="B549" s="136">
        <v>2021</v>
      </c>
      <c r="C549" s="27" t="s">
        <v>151</v>
      </c>
      <c r="D549" s="27" t="s">
        <v>165</v>
      </c>
      <c r="E549" s="27" t="s">
        <v>92</v>
      </c>
      <c r="F549" s="34" t="s">
        <v>105</v>
      </c>
      <c r="G549" s="414" t="s">
        <v>146</v>
      </c>
      <c r="H549" s="164">
        <f t="shared" si="110"/>
        <v>0</v>
      </c>
      <c r="I549" s="424"/>
      <c r="J549" s="424"/>
      <c r="K549" s="430"/>
      <c r="L549" s="190"/>
      <c r="M549" s="139"/>
      <c r="N549" s="139"/>
      <c r="O549" s="139"/>
      <c r="P549" s="190"/>
      <c r="Q549" s="199"/>
    </row>
    <row r="550" spans="1:17" x14ac:dyDescent="0.25">
      <c r="A550" s="136" t="s">
        <v>97</v>
      </c>
      <c r="B550" s="136">
        <v>2021</v>
      </c>
      <c r="C550" s="27" t="s">
        <v>166</v>
      </c>
      <c r="D550" s="27" t="s">
        <v>152</v>
      </c>
      <c r="E550" s="27" t="s">
        <v>92</v>
      </c>
      <c r="F550" s="34" t="s">
        <v>105</v>
      </c>
      <c r="G550" s="414" t="s">
        <v>146</v>
      </c>
      <c r="H550" s="164">
        <f t="shared" si="110"/>
        <v>0</v>
      </c>
      <c r="I550" s="424"/>
      <c r="J550" s="424"/>
      <c r="K550" s="430"/>
      <c r="L550" s="190"/>
      <c r="M550" s="139"/>
      <c r="N550" s="139"/>
      <c r="O550" s="139"/>
      <c r="P550" s="190"/>
      <c r="Q550" s="199"/>
    </row>
    <row r="551" spans="1:17" x14ac:dyDescent="0.25">
      <c r="A551" s="136" t="s">
        <v>97</v>
      </c>
      <c r="B551" s="136">
        <v>2021</v>
      </c>
      <c r="C551" s="27" t="s">
        <v>166</v>
      </c>
      <c r="D551" s="27" t="s">
        <v>153</v>
      </c>
      <c r="E551" s="27" t="s">
        <v>92</v>
      </c>
      <c r="F551" s="34" t="s">
        <v>105</v>
      </c>
      <c r="G551" s="414" t="s">
        <v>146</v>
      </c>
      <c r="H551" s="164">
        <f t="shared" si="110"/>
        <v>0</v>
      </c>
      <c r="I551" s="424"/>
      <c r="J551" s="424"/>
      <c r="K551" s="430"/>
      <c r="L551" s="190"/>
      <c r="M551" s="139"/>
      <c r="N551" s="139"/>
      <c r="O551" s="139"/>
      <c r="P551" s="190"/>
      <c r="Q551" s="199"/>
    </row>
    <row r="552" spans="1:17" x14ac:dyDescent="0.25">
      <c r="A552" s="136" t="s">
        <v>97</v>
      </c>
      <c r="B552" s="136">
        <v>2021</v>
      </c>
      <c r="C552" s="27" t="s">
        <v>166</v>
      </c>
      <c r="D552" s="27" t="s">
        <v>154</v>
      </c>
      <c r="E552" s="27" t="s">
        <v>92</v>
      </c>
      <c r="F552" s="34" t="s">
        <v>105</v>
      </c>
      <c r="G552" s="414" t="s">
        <v>146</v>
      </c>
      <c r="H552" s="164">
        <f t="shared" si="110"/>
        <v>0</v>
      </c>
      <c r="I552" s="424"/>
      <c r="J552" s="424"/>
      <c r="K552" s="430"/>
      <c r="L552" s="190"/>
      <c r="M552" s="139"/>
      <c r="N552" s="139"/>
      <c r="O552" s="139"/>
      <c r="P552" s="190"/>
      <c r="Q552" s="199"/>
    </row>
    <row r="553" spans="1:17" x14ac:dyDescent="0.25">
      <c r="A553" s="136" t="s">
        <v>97</v>
      </c>
      <c r="B553" s="136">
        <v>2021</v>
      </c>
      <c r="C553" s="27" t="s">
        <v>166</v>
      </c>
      <c r="D553" s="27" t="s">
        <v>155</v>
      </c>
      <c r="E553" s="27" t="s">
        <v>92</v>
      </c>
      <c r="F553" s="34" t="s">
        <v>105</v>
      </c>
      <c r="G553" s="414" t="s">
        <v>146</v>
      </c>
      <c r="H553" s="164">
        <f t="shared" si="110"/>
        <v>0</v>
      </c>
      <c r="I553" s="424"/>
      <c r="J553" s="424"/>
      <c r="K553" s="430"/>
      <c r="L553" s="190"/>
      <c r="M553" s="139"/>
      <c r="N553" s="139"/>
      <c r="O553" s="139"/>
      <c r="P553" s="190"/>
      <c r="Q553" s="199"/>
    </row>
    <row r="554" spans="1:17" x14ac:dyDescent="0.25">
      <c r="A554" s="136" t="s">
        <v>97</v>
      </c>
      <c r="B554" s="136">
        <v>2021</v>
      </c>
      <c r="C554" s="27" t="s">
        <v>166</v>
      </c>
      <c r="D554" s="27" t="s">
        <v>156</v>
      </c>
      <c r="E554" s="27" t="s">
        <v>92</v>
      </c>
      <c r="F554" s="34" t="s">
        <v>105</v>
      </c>
      <c r="G554" s="414" t="s">
        <v>146</v>
      </c>
      <c r="H554" s="164">
        <f t="shared" si="110"/>
        <v>0</v>
      </c>
      <c r="I554" s="424"/>
      <c r="J554" s="424"/>
      <c r="K554" s="430"/>
      <c r="L554" s="190"/>
      <c r="M554" s="139"/>
      <c r="N554" s="139"/>
      <c r="O554" s="139"/>
      <c r="P554" s="190"/>
      <c r="Q554" s="199"/>
    </row>
    <row r="555" spans="1:17" x14ac:dyDescent="0.25">
      <c r="A555" s="136" t="s">
        <v>97</v>
      </c>
      <c r="B555" s="136">
        <v>2021</v>
      </c>
      <c r="C555" s="27" t="s">
        <v>166</v>
      </c>
      <c r="D555" s="27" t="s">
        <v>157</v>
      </c>
      <c r="E555" s="27" t="s">
        <v>92</v>
      </c>
      <c r="F555" s="34" t="s">
        <v>105</v>
      </c>
      <c r="G555" s="414" t="s">
        <v>146</v>
      </c>
      <c r="H555" s="164">
        <f t="shared" si="110"/>
        <v>0</v>
      </c>
      <c r="I555" s="424"/>
      <c r="J555" s="424"/>
      <c r="K555" s="430"/>
      <c r="L555" s="190"/>
      <c r="M555" s="139"/>
      <c r="N555" s="139"/>
      <c r="O555" s="139"/>
      <c r="P555" s="190"/>
      <c r="Q555" s="199"/>
    </row>
    <row r="556" spans="1:17" x14ac:dyDescent="0.25">
      <c r="A556" s="136" t="s">
        <v>97</v>
      </c>
      <c r="B556" s="136">
        <v>2021</v>
      </c>
      <c r="C556" s="27" t="s">
        <v>166</v>
      </c>
      <c r="D556" s="27" t="s">
        <v>158</v>
      </c>
      <c r="E556" s="27" t="s">
        <v>92</v>
      </c>
      <c r="F556" s="34" t="s">
        <v>105</v>
      </c>
      <c r="G556" s="414" t="s">
        <v>146</v>
      </c>
      <c r="H556" s="164">
        <f t="shared" si="110"/>
        <v>0</v>
      </c>
      <c r="I556" s="424"/>
      <c r="J556" s="424"/>
      <c r="K556" s="430"/>
      <c r="L556" s="190"/>
      <c r="M556" s="139"/>
      <c r="N556" s="139"/>
      <c r="O556" s="139"/>
      <c r="P556" s="190"/>
      <c r="Q556" s="199"/>
    </row>
    <row r="557" spans="1:17" x14ac:dyDescent="0.25">
      <c r="A557" s="136" t="s">
        <v>97</v>
      </c>
      <c r="B557" s="136">
        <v>2021</v>
      </c>
      <c r="C557" s="27" t="s">
        <v>166</v>
      </c>
      <c r="D557" s="27" t="s">
        <v>159</v>
      </c>
      <c r="E557" s="27" t="s">
        <v>92</v>
      </c>
      <c r="F557" s="34" t="s">
        <v>105</v>
      </c>
      <c r="G557" s="414" t="s">
        <v>146</v>
      </c>
      <c r="H557" s="164">
        <f t="shared" si="110"/>
        <v>0</v>
      </c>
      <c r="I557" s="424"/>
      <c r="J557" s="424"/>
      <c r="K557" s="430"/>
      <c r="L557" s="190"/>
      <c r="M557" s="139"/>
      <c r="N557" s="139"/>
      <c r="O557" s="139"/>
      <c r="P557" s="190"/>
      <c r="Q557" s="199"/>
    </row>
    <row r="558" spans="1:17" x14ac:dyDescent="0.25">
      <c r="A558" s="136" t="s">
        <v>97</v>
      </c>
      <c r="B558" s="136">
        <v>2021</v>
      </c>
      <c r="C558" s="27" t="s">
        <v>166</v>
      </c>
      <c r="D558" s="27" t="s">
        <v>160</v>
      </c>
      <c r="E558" s="27" t="s">
        <v>92</v>
      </c>
      <c r="F558" s="34" t="s">
        <v>105</v>
      </c>
      <c r="G558" s="414" t="s">
        <v>146</v>
      </c>
      <c r="H558" s="164">
        <f t="shared" si="110"/>
        <v>0</v>
      </c>
      <c r="I558" s="424"/>
      <c r="J558" s="424"/>
      <c r="K558" s="430"/>
      <c r="L558" s="190"/>
      <c r="M558" s="139"/>
      <c r="N558" s="139"/>
      <c r="O558" s="139"/>
      <c r="P558" s="190"/>
      <c r="Q558" s="199"/>
    </row>
    <row r="559" spans="1:17" x14ac:dyDescent="0.25">
      <c r="A559" s="136" t="s">
        <v>97</v>
      </c>
      <c r="B559" s="136">
        <v>2021</v>
      </c>
      <c r="C559" s="27" t="s">
        <v>166</v>
      </c>
      <c r="D559" s="27" t="s">
        <v>161</v>
      </c>
      <c r="E559" s="27" t="s">
        <v>92</v>
      </c>
      <c r="F559" s="34" t="s">
        <v>105</v>
      </c>
      <c r="G559" s="414" t="s">
        <v>146</v>
      </c>
      <c r="H559" s="164">
        <f t="shared" si="110"/>
        <v>0</v>
      </c>
      <c r="I559" s="424"/>
      <c r="J559" s="424"/>
      <c r="K559" s="430"/>
      <c r="L559" s="190"/>
      <c r="M559" s="139"/>
      <c r="N559" s="139"/>
      <c r="O559" s="139"/>
      <c r="P559" s="190"/>
      <c r="Q559" s="199"/>
    </row>
    <row r="560" spans="1:17" x14ac:dyDescent="0.25">
      <c r="A560" s="136" t="s">
        <v>97</v>
      </c>
      <c r="B560" s="136">
        <v>2021</v>
      </c>
      <c r="C560" s="27" t="s">
        <v>166</v>
      </c>
      <c r="D560" s="27" t="s">
        <v>162</v>
      </c>
      <c r="E560" s="27" t="s">
        <v>92</v>
      </c>
      <c r="F560" s="34" t="s">
        <v>105</v>
      </c>
      <c r="G560" s="414" t="s">
        <v>146</v>
      </c>
      <c r="H560" s="164">
        <f t="shared" si="110"/>
        <v>0</v>
      </c>
      <c r="I560" s="424"/>
      <c r="J560" s="424"/>
      <c r="K560" s="430"/>
      <c r="L560" s="190"/>
      <c r="M560" s="139"/>
      <c r="N560" s="139"/>
      <c r="O560" s="139"/>
      <c r="P560" s="190"/>
      <c r="Q560" s="199"/>
    </row>
    <row r="561" spans="1:17" x14ac:dyDescent="0.25">
      <c r="A561" s="136" t="s">
        <v>97</v>
      </c>
      <c r="B561" s="136">
        <v>2021</v>
      </c>
      <c r="C561" s="27" t="s">
        <v>166</v>
      </c>
      <c r="D561" s="27" t="s">
        <v>163</v>
      </c>
      <c r="E561" s="27" t="s">
        <v>92</v>
      </c>
      <c r="F561" s="34" t="s">
        <v>105</v>
      </c>
      <c r="G561" s="414" t="s">
        <v>146</v>
      </c>
      <c r="H561" s="164">
        <f t="shared" si="110"/>
        <v>0</v>
      </c>
      <c r="I561" s="424"/>
      <c r="J561" s="424"/>
      <c r="K561" s="430"/>
      <c r="L561" s="190"/>
      <c r="M561" s="139"/>
      <c r="N561" s="139"/>
      <c r="O561" s="139"/>
      <c r="P561" s="190"/>
      <c r="Q561" s="199"/>
    </row>
    <row r="562" spans="1:17" x14ac:dyDescent="0.25">
      <c r="A562" s="136" t="s">
        <v>97</v>
      </c>
      <c r="B562" s="136">
        <v>2021</v>
      </c>
      <c r="C562" s="27" t="s">
        <v>166</v>
      </c>
      <c r="D562" s="27" t="s">
        <v>164</v>
      </c>
      <c r="E562" s="27" t="s">
        <v>92</v>
      </c>
      <c r="F562" s="34" t="s">
        <v>105</v>
      </c>
      <c r="G562" s="414" t="s">
        <v>146</v>
      </c>
      <c r="H562" s="164">
        <f t="shared" si="110"/>
        <v>0</v>
      </c>
      <c r="I562" s="424"/>
      <c r="J562" s="424"/>
      <c r="K562" s="430"/>
      <c r="L562" s="190"/>
      <c r="M562" s="139"/>
      <c r="N562" s="139"/>
      <c r="O562" s="139"/>
      <c r="P562" s="190"/>
      <c r="Q562" s="199"/>
    </row>
    <row r="563" spans="1:17" x14ac:dyDescent="0.25">
      <c r="A563" s="200" t="s">
        <v>97</v>
      </c>
      <c r="B563" s="200">
        <v>2021</v>
      </c>
      <c r="C563" s="84" t="s">
        <v>166</v>
      </c>
      <c r="D563" s="84" t="s">
        <v>165</v>
      </c>
      <c r="E563" s="27" t="s">
        <v>92</v>
      </c>
      <c r="F563" s="34" t="s">
        <v>105</v>
      </c>
      <c r="G563" s="414" t="s">
        <v>146</v>
      </c>
      <c r="H563" s="164">
        <f t="shared" si="110"/>
        <v>0</v>
      </c>
      <c r="I563" s="425"/>
      <c r="J563" s="425"/>
      <c r="K563" s="431"/>
      <c r="L563" s="194"/>
      <c r="M563" s="201"/>
      <c r="N563" s="201"/>
      <c r="O563" s="201"/>
      <c r="P563" s="194"/>
      <c r="Q563" s="202"/>
    </row>
    <row r="564" spans="1:17" x14ac:dyDescent="0.25">
      <c r="A564" s="136" t="s">
        <v>97</v>
      </c>
      <c r="B564" s="136">
        <v>2022</v>
      </c>
      <c r="C564" s="66" t="s">
        <v>151</v>
      </c>
      <c r="D564" s="66" t="s">
        <v>152</v>
      </c>
      <c r="E564" s="66" t="s">
        <v>92</v>
      </c>
      <c r="F564" s="106" t="s">
        <v>105</v>
      </c>
      <c r="G564" s="416" t="s">
        <v>146</v>
      </c>
      <c r="H564" s="161">
        <f t="shared" si="110"/>
        <v>0</v>
      </c>
      <c r="I564" s="423"/>
      <c r="J564" s="423"/>
      <c r="K564" s="429"/>
      <c r="L564" s="187"/>
      <c r="M564" s="197"/>
      <c r="N564" s="197"/>
      <c r="O564" s="197"/>
      <c r="P564" s="187"/>
      <c r="Q564" s="198"/>
    </row>
    <row r="565" spans="1:17" x14ac:dyDescent="0.25">
      <c r="A565" s="136" t="s">
        <v>97</v>
      </c>
      <c r="B565" s="136">
        <v>2022</v>
      </c>
      <c r="C565" s="27" t="s">
        <v>151</v>
      </c>
      <c r="D565" s="27" t="s">
        <v>153</v>
      </c>
      <c r="E565" s="27" t="s">
        <v>92</v>
      </c>
      <c r="F565" s="34" t="s">
        <v>105</v>
      </c>
      <c r="G565" s="414" t="s">
        <v>146</v>
      </c>
      <c r="H565" s="164">
        <f t="shared" si="110"/>
        <v>0</v>
      </c>
      <c r="I565" s="424"/>
      <c r="J565" s="424"/>
      <c r="K565" s="430"/>
      <c r="L565" s="190"/>
      <c r="M565" s="139"/>
      <c r="N565" s="139"/>
      <c r="O565" s="139"/>
      <c r="P565" s="190"/>
      <c r="Q565" s="199"/>
    </row>
    <row r="566" spans="1:17" x14ac:dyDescent="0.25">
      <c r="A566" s="136" t="s">
        <v>97</v>
      </c>
      <c r="B566" s="136">
        <v>2022</v>
      </c>
      <c r="C566" s="27" t="s">
        <v>151</v>
      </c>
      <c r="D566" s="27" t="s">
        <v>154</v>
      </c>
      <c r="E566" s="27" t="s">
        <v>92</v>
      </c>
      <c r="F566" s="34" t="s">
        <v>105</v>
      </c>
      <c r="G566" s="414" t="s">
        <v>146</v>
      </c>
      <c r="H566" s="164">
        <f t="shared" si="110"/>
        <v>0</v>
      </c>
      <c r="I566" s="424"/>
      <c r="J566" s="424"/>
      <c r="K566" s="430"/>
      <c r="L566" s="190"/>
      <c r="M566" s="139"/>
      <c r="N566" s="139"/>
      <c r="O566" s="139"/>
      <c r="P566" s="190"/>
      <c r="Q566" s="199"/>
    </row>
    <row r="567" spans="1:17" x14ac:dyDescent="0.25">
      <c r="A567" s="136" t="s">
        <v>97</v>
      </c>
      <c r="B567" s="136">
        <v>2022</v>
      </c>
      <c r="C567" s="27" t="s">
        <v>151</v>
      </c>
      <c r="D567" s="27" t="s">
        <v>155</v>
      </c>
      <c r="E567" s="27" t="s">
        <v>92</v>
      </c>
      <c r="F567" s="34" t="s">
        <v>105</v>
      </c>
      <c r="G567" s="414" t="s">
        <v>146</v>
      </c>
      <c r="H567" s="164">
        <f t="shared" si="110"/>
        <v>0</v>
      </c>
      <c r="I567" s="424"/>
      <c r="J567" s="424"/>
      <c r="K567" s="430"/>
      <c r="L567" s="190"/>
      <c r="M567" s="139"/>
      <c r="N567" s="139"/>
      <c r="O567" s="139"/>
      <c r="P567" s="190"/>
      <c r="Q567" s="199"/>
    </row>
    <row r="568" spans="1:17" x14ac:dyDescent="0.25">
      <c r="A568" s="136" t="s">
        <v>97</v>
      </c>
      <c r="B568" s="136">
        <v>2022</v>
      </c>
      <c r="C568" s="27" t="s">
        <v>151</v>
      </c>
      <c r="D568" s="27" t="s">
        <v>156</v>
      </c>
      <c r="E568" s="27" t="s">
        <v>92</v>
      </c>
      <c r="F568" s="34" t="s">
        <v>105</v>
      </c>
      <c r="G568" s="414" t="s">
        <v>146</v>
      </c>
      <c r="H568" s="164">
        <f t="shared" si="110"/>
        <v>0</v>
      </c>
      <c r="I568" s="424"/>
      <c r="J568" s="424"/>
      <c r="K568" s="430"/>
      <c r="L568" s="190"/>
      <c r="M568" s="139"/>
      <c r="N568" s="139"/>
      <c r="O568" s="139"/>
      <c r="P568" s="190"/>
      <c r="Q568" s="199"/>
    </row>
    <row r="569" spans="1:17" x14ac:dyDescent="0.25">
      <c r="A569" s="136" t="s">
        <v>97</v>
      </c>
      <c r="B569" s="136">
        <v>2022</v>
      </c>
      <c r="C569" s="27" t="s">
        <v>151</v>
      </c>
      <c r="D569" s="27" t="s">
        <v>157</v>
      </c>
      <c r="E569" s="27" t="s">
        <v>92</v>
      </c>
      <c r="F569" s="34" t="s">
        <v>105</v>
      </c>
      <c r="G569" s="414" t="s">
        <v>146</v>
      </c>
      <c r="H569" s="164">
        <f t="shared" si="110"/>
        <v>0</v>
      </c>
      <c r="I569" s="424"/>
      <c r="J569" s="424"/>
      <c r="K569" s="430"/>
      <c r="L569" s="190"/>
      <c r="M569" s="139"/>
      <c r="N569" s="139"/>
      <c r="O569" s="139"/>
      <c r="P569" s="190"/>
      <c r="Q569" s="199"/>
    </row>
    <row r="570" spans="1:17" x14ac:dyDescent="0.25">
      <c r="A570" s="136" t="s">
        <v>97</v>
      </c>
      <c r="B570" s="136">
        <v>2022</v>
      </c>
      <c r="C570" s="27" t="s">
        <v>151</v>
      </c>
      <c r="D570" s="27" t="s">
        <v>158</v>
      </c>
      <c r="E570" s="27" t="s">
        <v>92</v>
      </c>
      <c r="F570" s="34" t="s">
        <v>105</v>
      </c>
      <c r="G570" s="414" t="s">
        <v>146</v>
      </c>
      <c r="H570" s="164">
        <f t="shared" si="110"/>
        <v>0</v>
      </c>
      <c r="I570" s="424"/>
      <c r="J570" s="424"/>
      <c r="K570" s="430"/>
      <c r="L570" s="190"/>
      <c r="M570" s="139"/>
      <c r="N570" s="139"/>
      <c r="O570" s="139"/>
      <c r="P570" s="190"/>
      <c r="Q570" s="199"/>
    </row>
    <row r="571" spans="1:17" x14ac:dyDescent="0.25">
      <c r="A571" s="136" t="s">
        <v>97</v>
      </c>
      <c r="B571" s="136">
        <v>2022</v>
      </c>
      <c r="C571" s="27" t="s">
        <v>151</v>
      </c>
      <c r="D571" s="27" t="s">
        <v>159</v>
      </c>
      <c r="E571" s="27" t="s">
        <v>92</v>
      </c>
      <c r="F571" s="34" t="s">
        <v>105</v>
      </c>
      <c r="G571" s="414" t="s">
        <v>146</v>
      </c>
      <c r="H571" s="164">
        <f t="shared" si="110"/>
        <v>0</v>
      </c>
      <c r="I571" s="424"/>
      <c r="J571" s="424"/>
      <c r="K571" s="430"/>
      <c r="L571" s="190"/>
      <c r="M571" s="139"/>
      <c r="N571" s="139"/>
      <c r="O571" s="139"/>
      <c r="P571" s="190"/>
      <c r="Q571" s="199"/>
    </row>
    <row r="572" spans="1:17" x14ac:dyDescent="0.25">
      <c r="A572" s="136" t="s">
        <v>97</v>
      </c>
      <c r="B572" s="136">
        <v>2022</v>
      </c>
      <c r="C572" s="27" t="s">
        <v>151</v>
      </c>
      <c r="D572" s="27" t="s">
        <v>160</v>
      </c>
      <c r="E572" s="27" t="s">
        <v>92</v>
      </c>
      <c r="F572" s="34" t="s">
        <v>105</v>
      </c>
      <c r="G572" s="414" t="s">
        <v>146</v>
      </c>
      <c r="H572" s="164">
        <f t="shared" si="110"/>
        <v>0</v>
      </c>
      <c r="I572" s="424"/>
      <c r="J572" s="424"/>
      <c r="K572" s="430"/>
      <c r="L572" s="190"/>
      <c r="M572" s="139"/>
      <c r="N572" s="139"/>
      <c r="O572" s="139"/>
      <c r="P572" s="190"/>
      <c r="Q572" s="199"/>
    </row>
    <row r="573" spans="1:17" x14ac:dyDescent="0.25">
      <c r="A573" s="136" t="s">
        <v>97</v>
      </c>
      <c r="B573" s="136">
        <v>2022</v>
      </c>
      <c r="C573" s="27" t="s">
        <v>151</v>
      </c>
      <c r="D573" s="27" t="s">
        <v>161</v>
      </c>
      <c r="E573" s="27" t="s">
        <v>92</v>
      </c>
      <c r="F573" s="34" t="s">
        <v>105</v>
      </c>
      <c r="G573" s="414" t="s">
        <v>146</v>
      </c>
      <c r="H573" s="164">
        <f t="shared" si="110"/>
        <v>0</v>
      </c>
      <c r="I573" s="424"/>
      <c r="J573" s="424"/>
      <c r="K573" s="430"/>
      <c r="L573" s="190"/>
      <c r="M573" s="139"/>
      <c r="N573" s="139"/>
      <c r="O573" s="139"/>
      <c r="P573" s="190"/>
      <c r="Q573" s="199"/>
    </row>
    <row r="574" spans="1:17" x14ac:dyDescent="0.25">
      <c r="A574" s="136" t="s">
        <v>97</v>
      </c>
      <c r="B574" s="136">
        <v>2022</v>
      </c>
      <c r="C574" s="27" t="s">
        <v>151</v>
      </c>
      <c r="D574" s="27" t="s">
        <v>162</v>
      </c>
      <c r="E574" s="27" t="s">
        <v>92</v>
      </c>
      <c r="F574" s="34" t="s">
        <v>105</v>
      </c>
      <c r="G574" s="414" t="s">
        <v>146</v>
      </c>
      <c r="H574" s="164">
        <f t="shared" si="110"/>
        <v>0</v>
      </c>
      <c r="I574" s="424"/>
      <c r="J574" s="424"/>
      <c r="K574" s="430"/>
      <c r="L574" s="190"/>
      <c r="M574" s="139"/>
      <c r="N574" s="139"/>
      <c r="O574" s="139"/>
      <c r="P574" s="190"/>
      <c r="Q574" s="199"/>
    </row>
    <row r="575" spans="1:17" x14ac:dyDescent="0.25">
      <c r="A575" s="136" t="s">
        <v>97</v>
      </c>
      <c r="B575" s="136">
        <v>2022</v>
      </c>
      <c r="C575" s="27" t="s">
        <v>151</v>
      </c>
      <c r="D575" s="27" t="s">
        <v>163</v>
      </c>
      <c r="E575" s="27" t="s">
        <v>92</v>
      </c>
      <c r="F575" s="34" t="s">
        <v>105</v>
      </c>
      <c r="G575" s="414" t="s">
        <v>146</v>
      </c>
      <c r="H575" s="164">
        <f t="shared" si="110"/>
        <v>0</v>
      </c>
      <c r="I575" s="424"/>
      <c r="J575" s="424"/>
      <c r="K575" s="430"/>
      <c r="L575" s="190"/>
      <c r="M575" s="139"/>
      <c r="N575" s="139"/>
      <c r="O575" s="139"/>
      <c r="P575" s="190"/>
      <c r="Q575" s="199"/>
    </row>
    <row r="576" spans="1:17" x14ac:dyDescent="0.25">
      <c r="A576" s="136" t="s">
        <v>97</v>
      </c>
      <c r="B576" s="136">
        <v>2022</v>
      </c>
      <c r="C576" s="27" t="s">
        <v>151</v>
      </c>
      <c r="D576" s="27" t="s">
        <v>164</v>
      </c>
      <c r="E576" s="27" t="s">
        <v>92</v>
      </c>
      <c r="F576" s="34" t="s">
        <v>105</v>
      </c>
      <c r="G576" s="414" t="s">
        <v>146</v>
      </c>
      <c r="H576" s="164">
        <f t="shared" si="110"/>
        <v>0</v>
      </c>
      <c r="I576" s="424"/>
      <c r="J576" s="424"/>
      <c r="K576" s="430"/>
      <c r="L576" s="190"/>
      <c r="M576" s="139"/>
      <c r="N576" s="139"/>
      <c r="O576" s="139"/>
      <c r="P576" s="190"/>
      <c r="Q576" s="199"/>
    </row>
    <row r="577" spans="1:17" x14ac:dyDescent="0.25">
      <c r="A577" s="136" t="s">
        <v>97</v>
      </c>
      <c r="B577" s="136">
        <v>2022</v>
      </c>
      <c r="C577" s="27" t="s">
        <v>151</v>
      </c>
      <c r="D577" s="27" t="s">
        <v>165</v>
      </c>
      <c r="E577" s="27" t="s">
        <v>92</v>
      </c>
      <c r="F577" s="34" t="s">
        <v>105</v>
      </c>
      <c r="G577" s="414" t="s">
        <v>146</v>
      </c>
      <c r="H577" s="164">
        <f t="shared" si="110"/>
        <v>0</v>
      </c>
      <c r="I577" s="424"/>
      <c r="J577" s="424"/>
      <c r="K577" s="430"/>
      <c r="L577" s="190"/>
      <c r="M577" s="139"/>
      <c r="N577" s="139"/>
      <c r="O577" s="139"/>
      <c r="P577" s="190"/>
      <c r="Q577" s="199"/>
    </row>
    <row r="578" spans="1:17" x14ac:dyDescent="0.25">
      <c r="A578" s="136" t="s">
        <v>97</v>
      </c>
      <c r="B578" s="136">
        <v>2022</v>
      </c>
      <c r="C578" s="27" t="s">
        <v>166</v>
      </c>
      <c r="D578" s="27" t="s">
        <v>152</v>
      </c>
      <c r="E578" s="27" t="s">
        <v>92</v>
      </c>
      <c r="F578" s="34" t="s">
        <v>105</v>
      </c>
      <c r="G578" s="414" t="s">
        <v>146</v>
      </c>
      <c r="H578" s="164">
        <f t="shared" si="110"/>
        <v>0</v>
      </c>
      <c r="I578" s="424"/>
      <c r="J578" s="424"/>
      <c r="K578" s="430"/>
      <c r="L578" s="190"/>
      <c r="M578" s="139"/>
      <c r="N578" s="139"/>
      <c r="O578" s="139"/>
      <c r="P578" s="190"/>
      <c r="Q578" s="199"/>
    </row>
    <row r="579" spans="1:17" x14ac:dyDescent="0.25">
      <c r="A579" s="136" t="s">
        <v>97</v>
      </c>
      <c r="B579" s="136">
        <v>2022</v>
      </c>
      <c r="C579" s="27" t="s">
        <v>166</v>
      </c>
      <c r="D579" s="27" t="s">
        <v>153</v>
      </c>
      <c r="E579" s="27" t="s">
        <v>92</v>
      </c>
      <c r="F579" s="34" t="s">
        <v>105</v>
      </c>
      <c r="G579" s="414" t="s">
        <v>146</v>
      </c>
      <c r="H579" s="164">
        <f t="shared" si="110"/>
        <v>0</v>
      </c>
      <c r="I579" s="424"/>
      <c r="J579" s="424"/>
      <c r="K579" s="430"/>
      <c r="L579" s="190"/>
      <c r="M579" s="139"/>
      <c r="N579" s="139"/>
      <c r="O579" s="139"/>
      <c r="P579" s="190"/>
      <c r="Q579" s="199"/>
    </row>
    <row r="580" spans="1:17" x14ac:dyDescent="0.25">
      <c r="A580" s="136" t="s">
        <v>97</v>
      </c>
      <c r="B580" s="136">
        <v>2022</v>
      </c>
      <c r="C580" s="27" t="s">
        <v>166</v>
      </c>
      <c r="D580" s="27" t="s">
        <v>154</v>
      </c>
      <c r="E580" s="27" t="s">
        <v>92</v>
      </c>
      <c r="F580" s="34" t="s">
        <v>105</v>
      </c>
      <c r="G580" s="414" t="s">
        <v>146</v>
      </c>
      <c r="H580" s="164">
        <f t="shared" si="110"/>
        <v>0</v>
      </c>
      <c r="I580" s="424"/>
      <c r="J580" s="424"/>
      <c r="K580" s="430"/>
      <c r="L580" s="190"/>
      <c r="M580" s="139"/>
      <c r="N580" s="139"/>
      <c r="O580" s="139"/>
      <c r="P580" s="190"/>
      <c r="Q580" s="199"/>
    </row>
    <row r="581" spans="1:17" x14ac:dyDescent="0.25">
      <c r="A581" s="136" t="s">
        <v>97</v>
      </c>
      <c r="B581" s="136">
        <v>2022</v>
      </c>
      <c r="C581" s="27" t="s">
        <v>166</v>
      </c>
      <c r="D581" s="27" t="s">
        <v>155</v>
      </c>
      <c r="E581" s="27" t="s">
        <v>92</v>
      </c>
      <c r="F581" s="34" t="s">
        <v>105</v>
      </c>
      <c r="G581" s="414" t="s">
        <v>146</v>
      </c>
      <c r="H581" s="164">
        <f t="shared" si="110"/>
        <v>0</v>
      </c>
      <c r="I581" s="424"/>
      <c r="J581" s="424"/>
      <c r="K581" s="430"/>
      <c r="L581" s="190"/>
      <c r="M581" s="139"/>
      <c r="N581" s="139"/>
      <c r="O581" s="139"/>
      <c r="P581" s="190"/>
      <c r="Q581" s="199"/>
    </row>
    <row r="582" spans="1:17" x14ac:dyDescent="0.25">
      <c r="A582" s="136" t="s">
        <v>97</v>
      </c>
      <c r="B582" s="136">
        <v>2022</v>
      </c>
      <c r="C582" s="27" t="s">
        <v>166</v>
      </c>
      <c r="D582" s="27" t="s">
        <v>156</v>
      </c>
      <c r="E582" s="27" t="s">
        <v>92</v>
      </c>
      <c r="F582" s="34" t="s">
        <v>105</v>
      </c>
      <c r="G582" s="414" t="s">
        <v>146</v>
      </c>
      <c r="H582" s="164">
        <f t="shared" si="110"/>
        <v>0</v>
      </c>
      <c r="I582" s="424"/>
      <c r="J582" s="424"/>
      <c r="K582" s="430"/>
      <c r="L582" s="190"/>
      <c r="M582" s="139"/>
      <c r="N582" s="139"/>
      <c r="O582" s="139"/>
      <c r="P582" s="190"/>
      <c r="Q582" s="199"/>
    </row>
    <row r="583" spans="1:17" x14ac:dyDescent="0.25">
      <c r="A583" s="136" t="s">
        <v>97</v>
      </c>
      <c r="B583" s="136">
        <v>2022</v>
      </c>
      <c r="C583" s="27" t="s">
        <v>166</v>
      </c>
      <c r="D583" s="27" t="s">
        <v>157</v>
      </c>
      <c r="E583" s="27" t="s">
        <v>92</v>
      </c>
      <c r="F583" s="34" t="s">
        <v>105</v>
      </c>
      <c r="G583" s="414" t="s">
        <v>146</v>
      </c>
      <c r="H583" s="164">
        <f t="shared" si="110"/>
        <v>0</v>
      </c>
      <c r="I583" s="424"/>
      <c r="J583" s="424"/>
      <c r="K583" s="430"/>
      <c r="L583" s="190"/>
      <c r="M583" s="139"/>
      <c r="N583" s="139"/>
      <c r="O583" s="139"/>
      <c r="P583" s="190"/>
      <c r="Q583" s="199"/>
    </row>
    <row r="584" spans="1:17" x14ac:dyDescent="0.25">
      <c r="A584" s="136" t="s">
        <v>97</v>
      </c>
      <c r="B584" s="136">
        <v>2022</v>
      </c>
      <c r="C584" s="27" t="s">
        <v>166</v>
      </c>
      <c r="D584" s="27" t="s">
        <v>158</v>
      </c>
      <c r="E584" s="27" t="s">
        <v>92</v>
      </c>
      <c r="F584" s="34" t="s">
        <v>105</v>
      </c>
      <c r="G584" s="414" t="s">
        <v>146</v>
      </c>
      <c r="H584" s="164">
        <f t="shared" ref="H584:H630" si="111">SUM(I584:Q584)</f>
        <v>0</v>
      </c>
      <c r="I584" s="424"/>
      <c r="J584" s="424"/>
      <c r="K584" s="430"/>
      <c r="L584" s="190"/>
      <c r="M584" s="139"/>
      <c r="N584" s="139"/>
      <c r="O584" s="139"/>
      <c r="P584" s="190"/>
      <c r="Q584" s="199"/>
    </row>
    <row r="585" spans="1:17" x14ac:dyDescent="0.25">
      <c r="A585" s="136" t="s">
        <v>97</v>
      </c>
      <c r="B585" s="136">
        <v>2022</v>
      </c>
      <c r="C585" s="27" t="s">
        <v>166</v>
      </c>
      <c r="D585" s="27" t="s">
        <v>159</v>
      </c>
      <c r="E585" s="27" t="s">
        <v>92</v>
      </c>
      <c r="F585" s="34" t="s">
        <v>105</v>
      </c>
      <c r="G585" s="414" t="s">
        <v>146</v>
      </c>
      <c r="H585" s="164">
        <f t="shared" si="111"/>
        <v>0</v>
      </c>
      <c r="I585" s="424"/>
      <c r="J585" s="424"/>
      <c r="K585" s="430"/>
      <c r="L585" s="190"/>
      <c r="M585" s="139"/>
      <c r="N585" s="139"/>
      <c r="O585" s="139"/>
      <c r="P585" s="190"/>
      <c r="Q585" s="199"/>
    </row>
    <row r="586" spans="1:17" x14ac:dyDescent="0.25">
      <c r="A586" s="136" t="s">
        <v>97</v>
      </c>
      <c r="B586" s="136">
        <v>2022</v>
      </c>
      <c r="C586" s="27" t="s">
        <v>166</v>
      </c>
      <c r="D586" s="27" t="s">
        <v>160</v>
      </c>
      <c r="E586" s="27" t="s">
        <v>92</v>
      </c>
      <c r="F586" s="34" t="s">
        <v>105</v>
      </c>
      <c r="G586" s="414" t="s">
        <v>146</v>
      </c>
      <c r="H586" s="164">
        <f t="shared" si="111"/>
        <v>0</v>
      </c>
      <c r="I586" s="424"/>
      <c r="J586" s="424"/>
      <c r="K586" s="430"/>
      <c r="L586" s="190"/>
      <c r="M586" s="139"/>
      <c r="N586" s="139"/>
      <c r="O586" s="139"/>
      <c r="P586" s="190"/>
      <c r="Q586" s="199"/>
    </row>
    <row r="587" spans="1:17" x14ac:dyDescent="0.25">
      <c r="A587" s="136" t="s">
        <v>97</v>
      </c>
      <c r="B587" s="136">
        <v>2022</v>
      </c>
      <c r="C587" s="27" t="s">
        <v>166</v>
      </c>
      <c r="D587" s="27" t="s">
        <v>161</v>
      </c>
      <c r="E587" s="27" t="s">
        <v>92</v>
      </c>
      <c r="F587" s="34" t="s">
        <v>105</v>
      </c>
      <c r="G587" s="414" t="s">
        <v>146</v>
      </c>
      <c r="H587" s="164">
        <f t="shared" si="111"/>
        <v>0</v>
      </c>
      <c r="I587" s="424"/>
      <c r="J587" s="424"/>
      <c r="K587" s="430"/>
      <c r="L587" s="190"/>
      <c r="M587" s="139"/>
      <c r="N587" s="139"/>
      <c r="O587" s="139"/>
      <c r="P587" s="190"/>
      <c r="Q587" s="199"/>
    </row>
    <row r="588" spans="1:17" x14ac:dyDescent="0.25">
      <c r="A588" s="136" t="s">
        <v>97</v>
      </c>
      <c r="B588" s="136">
        <v>2022</v>
      </c>
      <c r="C588" s="27" t="s">
        <v>166</v>
      </c>
      <c r="D588" s="27" t="s">
        <v>162</v>
      </c>
      <c r="E588" s="27" t="s">
        <v>92</v>
      </c>
      <c r="F588" s="34" t="s">
        <v>105</v>
      </c>
      <c r="G588" s="414" t="s">
        <v>146</v>
      </c>
      <c r="H588" s="164">
        <f t="shared" si="111"/>
        <v>0</v>
      </c>
      <c r="I588" s="424"/>
      <c r="J588" s="424"/>
      <c r="K588" s="430"/>
      <c r="L588" s="190"/>
      <c r="M588" s="139"/>
      <c r="N588" s="139"/>
      <c r="O588" s="139"/>
      <c r="P588" s="190"/>
      <c r="Q588" s="199"/>
    </row>
    <row r="589" spans="1:17" x14ac:dyDescent="0.25">
      <c r="A589" s="136" t="s">
        <v>97</v>
      </c>
      <c r="B589" s="136">
        <v>2022</v>
      </c>
      <c r="C589" s="27" t="s">
        <v>166</v>
      </c>
      <c r="D589" s="27" t="s">
        <v>163</v>
      </c>
      <c r="E589" s="27" t="s">
        <v>92</v>
      </c>
      <c r="F589" s="34" t="s">
        <v>105</v>
      </c>
      <c r="G589" s="414" t="s">
        <v>146</v>
      </c>
      <c r="H589" s="164">
        <f t="shared" si="111"/>
        <v>0</v>
      </c>
      <c r="I589" s="424"/>
      <c r="J589" s="424"/>
      <c r="K589" s="430"/>
      <c r="L589" s="190"/>
      <c r="M589" s="139"/>
      <c r="N589" s="139"/>
      <c r="O589" s="139"/>
      <c r="P589" s="190"/>
      <c r="Q589" s="199"/>
    </row>
    <row r="590" spans="1:17" x14ac:dyDescent="0.25">
      <c r="A590" s="136" t="s">
        <v>97</v>
      </c>
      <c r="B590" s="136">
        <v>2022</v>
      </c>
      <c r="C590" s="27" t="s">
        <v>166</v>
      </c>
      <c r="D590" s="27" t="s">
        <v>164</v>
      </c>
      <c r="E590" s="27" t="s">
        <v>92</v>
      </c>
      <c r="F590" s="34" t="s">
        <v>105</v>
      </c>
      <c r="G590" s="414" t="s">
        <v>146</v>
      </c>
      <c r="H590" s="164">
        <f t="shared" si="111"/>
        <v>0</v>
      </c>
      <c r="I590" s="424"/>
      <c r="J590" s="424"/>
      <c r="K590" s="430"/>
      <c r="L590" s="190"/>
      <c r="M590" s="139"/>
      <c r="N590" s="139"/>
      <c r="O590" s="139"/>
      <c r="P590" s="190"/>
      <c r="Q590" s="199"/>
    </row>
    <row r="591" spans="1:17" x14ac:dyDescent="0.25">
      <c r="A591" s="200" t="s">
        <v>97</v>
      </c>
      <c r="B591" s="200">
        <v>2022</v>
      </c>
      <c r="C591" s="84" t="s">
        <v>166</v>
      </c>
      <c r="D591" s="84" t="s">
        <v>165</v>
      </c>
      <c r="E591" s="27" t="s">
        <v>92</v>
      </c>
      <c r="F591" s="34" t="s">
        <v>105</v>
      </c>
      <c r="G591" s="414" t="s">
        <v>146</v>
      </c>
      <c r="H591" s="164">
        <f t="shared" si="111"/>
        <v>0</v>
      </c>
      <c r="I591" s="425"/>
      <c r="J591" s="425"/>
      <c r="K591" s="431"/>
      <c r="L591" s="194"/>
      <c r="M591" s="201"/>
      <c r="N591" s="201"/>
      <c r="O591" s="201"/>
      <c r="P591" s="194"/>
      <c r="Q591" s="202"/>
    </row>
    <row r="592" spans="1:17" x14ac:dyDescent="0.25">
      <c r="A592" s="136" t="s">
        <v>97</v>
      </c>
      <c r="B592" s="136">
        <v>2023</v>
      </c>
      <c r="C592" s="66" t="s">
        <v>151</v>
      </c>
      <c r="D592" s="66" t="s">
        <v>152</v>
      </c>
      <c r="E592" s="66" t="s">
        <v>92</v>
      </c>
      <c r="F592" s="106" t="s">
        <v>105</v>
      </c>
      <c r="G592" s="416" t="s">
        <v>146</v>
      </c>
      <c r="H592" s="161">
        <f t="shared" si="111"/>
        <v>0</v>
      </c>
      <c r="I592" s="423"/>
      <c r="J592" s="423"/>
      <c r="K592" s="429"/>
      <c r="L592" s="187"/>
      <c r="M592" s="197"/>
      <c r="N592" s="197"/>
      <c r="O592" s="197"/>
      <c r="P592" s="187"/>
      <c r="Q592" s="198"/>
    </row>
    <row r="593" spans="1:17" x14ac:dyDescent="0.25">
      <c r="A593" s="136" t="s">
        <v>97</v>
      </c>
      <c r="B593" s="136">
        <v>2023</v>
      </c>
      <c r="C593" s="27" t="s">
        <v>151</v>
      </c>
      <c r="D593" s="27" t="s">
        <v>153</v>
      </c>
      <c r="E593" s="27" t="s">
        <v>92</v>
      </c>
      <c r="F593" s="34" t="s">
        <v>105</v>
      </c>
      <c r="G593" s="414" t="s">
        <v>146</v>
      </c>
      <c r="H593" s="164">
        <f t="shared" si="111"/>
        <v>0</v>
      </c>
      <c r="I593" s="424"/>
      <c r="J593" s="424"/>
      <c r="K593" s="430"/>
      <c r="L593" s="190"/>
      <c r="M593" s="139"/>
      <c r="N593" s="139"/>
      <c r="O593" s="139"/>
      <c r="P593" s="190"/>
      <c r="Q593" s="199"/>
    </row>
    <row r="594" spans="1:17" x14ac:dyDescent="0.25">
      <c r="A594" s="136" t="s">
        <v>97</v>
      </c>
      <c r="B594" s="136">
        <v>2023</v>
      </c>
      <c r="C594" s="27" t="s">
        <v>151</v>
      </c>
      <c r="D594" s="27" t="s">
        <v>154</v>
      </c>
      <c r="E594" s="27" t="s">
        <v>92</v>
      </c>
      <c r="F594" s="34" t="s">
        <v>105</v>
      </c>
      <c r="G594" s="414" t="s">
        <v>146</v>
      </c>
      <c r="H594" s="164">
        <f t="shared" si="111"/>
        <v>0</v>
      </c>
      <c r="I594" s="424"/>
      <c r="J594" s="424"/>
      <c r="K594" s="430"/>
      <c r="L594" s="190"/>
      <c r="M594" s="139"/>
      <c r="N594" s="139"/>
      <c r="O594" s="139"/>
      <c r="P594" s="190"/>
      <c r="Q594" s="199"/>
    </row>
    <row r="595" spans="1:17" x14ac:dyDescent="0.25">
      <c r="A595" s="136" t="s">
        <v>97</v>
      </c>
      <c r="B595" s="136">
        <v>2023</v>
      </c>
      <c r="C595" s="27" t="s">
        <v>151</v>
      </c>
      <c r="D595" s="27" t="s">
        <v>155</v>
      </c>
      <c r="E595" s="27" t="s">
        <v>92</v>
      </c>
      <c r="F595" s="34" t="s">
        <v>105</v>
      </c>
      <c r="G595" s="414" t="s">
        <v>146</v>
      </c>
      <c r="H595" s="164">
        <f t="shared" si="111"/>
        <v>0</v>
      </c>
      <c r="I595" s="424"/>
      <c r="J595" s="424"/>
      <c r="K595" s="430"/>
      <c r="L595" s="190"/>
      <c r="M595" s="139"/>
      <c r="N595" s="139"/>
      <c r="O595" s="139"/>
      <c r="P595" s="190"/>
      <c r="Q595" s="199"/>
    </row>
    <row r="596" spans="1:17" x14ac:dyDescent="0.25">
      <c r="A596" s="136" t="s">
        <v>97</v>
      </c>
      <c r="B596" s="136">
        <v>2023</v>
      </c>
      <c r="C596" s="27" t="s">
        <v>151</v>
      </c>
      <c r="D596" s="27" t="s">
        <v>156</v>
      </c>
      <c r="E596" s="27" t="s">
        <v>92</v>
      </c>
      <c r="F596" s="34" t="s">
        <v>105</v>
      </c>
      <c r="G596" s="414" t="s">
        <v>146</v>
      </c>
      <c r="H596" s="164">
        <f t="shared" si="111"/>
        <v>0</v>
      </c>
      <c r="I596" s="424"/>
      <c r="J596" s="424"/>
      <c r="K596" s="430"/>
      <c r="L596" s="190"/>
      <c r="M596" s="139"/>
      <c r="N596" s="139"/>
      <c r="O596" s="139"/>
      <c r="P596" s="190"/>
      <c r="Q596" s="199"/>
    </row>
    <row r="597" spans="1:17" x14ac:dyDescent="0.25">
      <c r="A597" s="136" t="s">
        <v>97</v>
      </c>
      <c r="B597" s="136">
        <v>2023</v>
      </c>
      <c r="C597" s="27" t="s">
        <v>151</v>
      </c>
      <c r="D597" s="27" t="s">
        <v>157</v>
      </c>
      <c r="E597" s="27" t="s">
        <v>92</v>
      </c>
      <c r="F597" s="34" t="s">
        <v>105</v>
      </c>
      <c r="G597" s="414" t="s">
        <v>146</v>
      </c>
      <c r="H597" s="164">
        <f t="shared" si="111"/>
        <v>0</v>
      </c>
      <c r="I597" s="424"/>
      <c r="J597" s="424"/>
      <c r="K597" s="430"/>
      <c r="L597" s="190"/>
      <c r="M597" s="139"/>
      <c r="N597" s="139"/>
      <c r="O597" s="139"/>
      <c r="P597" s="190"/>
      <c r="Q597" s="199"/>
    </row>
    <row r="598" spans="1:17" x14ac:dyDescent="0.25">
      <c r="A598" s="136" t="s">
        <v>97</v>
      </c>
      <c r="B598" s="136">
        <v>2023</v>
      </c>
      <c r="C598" s="27" t="s">
        <v>151</v>
      </c>
      <c r="D598" s="27" t="s">
        <v>158</v>
      </c>
      <c r="E598" s="27" t="s">
        <v>92</v>
      </c>
      <c r="F598" s="34" t="s">
        <v>105</v>
      </c>
      <c r="G598" s="414" t="s">
        <v>146</v>
      </c>
      <c r="H598" s="164">
        <f t="shared" si="111"/>
        <v>0</v>
      </c>
      <c r="I598" s="424"/>
      <c r="J598" s="424"/>
      <c r="K598" s="430"/>
      <c r="L598" s="190"/>
      <c r="M598" s="139"/>
      <c r="N598" s="139"/>
      <c r="O598" s="139"/>
      <c r="P598" s="190"/>
      <c r="Q598" s="199"/>
    </row>
    <row r="599" spans="1:17" x14ac:dyDescent="0.25">
      <c r="A599" s="136" t="s">
        <v>97</v>
      </c>
      <c r="B599" s="136">
        <v>2023</v>
      </c>
      <c r="C599" s="27" t="s">
        <v>151</v>
      </c>
      <c r="D599" s="27" t="s">
        <v>159</v>
      </c>
      <c r="E599" s="27" t="s">
        <v>92</v>
      </c>
      <c r="F599" s="34" t="s">
        <v>105</v>
      </c>
      <c r="G599" s="414" t="s">
        <v>146</v>
      </c>
      <c r="H599" s="164">
        <f t="shared" si="111"/>
        <v>0</v>
      </c>
      <c r="I599" s="424"/>
      <c r="J599" s="424"/>
      <c r="K599" s="430"/>
      <c r="L599" s="190"/>
      <c r="M599" s="139"/>
      <c r="N599" s="139"/>
      <c r="O599" s="139"/>
      <c r="P599" s="190"/>
      <c r="Q599" s="199"/>
    </row>
    <row r="600" spans="1:17" x14ac:dyDescent="0.25">
      <c r="A600" s="136" t="s">
        <v>97</v>
      </c>
      <c r="B600" s="136">
        <v>2023</v>
      </c>
      <c r="C600" s="27" t="s">
        <v>151</v>
      </c>
      <c r="D600" s="27" t="s">
        <v>160</v>
      </c>
      <c r="E600" s="27" t="s">
        <v>92</v>
      </c>
      <c r="F600" s="34" t="s">
        <v>105</v>
      </c>
      <c r="G600" s="414" t="s">
        <v>146</v>
      </c>
      <c r="H600" s="164">
        <f t="shared" si="111"/>
        <v>0</v>
      </c>
      <c r="I600" s="424"/>
      <c r="J600" s="424"/>
      <c r="K600" s="430"/>
      <c r="L600" s="190"/>
      <c r="M600" s="139"/>
      <c r="N600" s="139"/>
      <c r="O600" s="139"/>
      <c r="P600" s="190"/>
      <c r="Q600" s="199"/>
    </row>
    <row r="601" spans="1:17" x14ac:dyDescent="0.25">
      <c r="A601" s="136" t="s">
        <v>97</v>
      </c>
      <c r="B601" s="136">
        <v>2023</v>
      </c>
      <c r="C601" s="27" t="s">
        <v>151</v>
      </c>
      <c r="D601" s="27" t="s">
        <v>161</v>
      </c>
      <c r="E601" s="27" t="s">
        <v>92</v>
      </c>
      <c r="F601" s="34" t="s">
        <v>105</v>
      </c>
      <c r="G601" s="414" t="s">
        <v>146</v>
      </c>
      <c r="H601" s="164">
        <f t="shared" si="111"/>
        <v>0</v>
      </c>
      <c r="I601" s="424"/>
      <c r="J601" s="424"/>
      <c r="K601" s="430"/>
      <c r="L601" s="190"/>
      <c r="M601" s="139"/>
      <c r="N601" s="139"/>
      <c r="O601" s="139"/>
      <c r="P601" s="190"/>
      <c r="Q601" s="199"/>
    </row>
    <row r="602" spans="1:17" x14ac:dyDescent="0.25">
      <c r="A602" s="136" t="s">
        <v>97</v>
      </c>
      <c r="B602" s="136">
        <v>2023</v>
      </c>
      <c r="C602" s="27" t="s">
        <v>151</v>
      </c>
      <c r="D602" s="27" t="s">
        <v>162</v>
      </c>
      <c r="E602" s="27" t="s">
        <v>92</v>
      </c>
      <c r="F602" s="34" t="s">
        <v>105</v>
      </c>
      <c r="G602" s="414" t="s">
        <v>146</v>
      </c>
      <c r="H602" s="164">
        <f t="shared" si="111"/>
        <v>0</v>
      </c>
      <c r="I602" s="424"/>
      <c r="J602" s="424"/>
      <c r="K602" s="430"/>
      <c r="L602" s="190"/>
      <c r="M602" s="139"/>
      <c r="N602" s="139"/>
      <c r="O602" s="139"/>
      <c r="P602" s="190"/>
      <c r="Q602" s="199"/>
    </row>
    <row r="603" spans="1:17" x14ac:dyDescent="0.25">
      <c r="A603" s="136" t="s">
        <v>97</v>
      </c>
      <c r="B603" s="136">
        <v>2023</v>
      </c>
      <c r="C603" s="27" t="s">
        <v>151</v>
      </c>
      <c r="D603" s="27" t="s">
        <v>163</v>
      </c>
      <c r="E603" s="27" t="s">
        <v>92</v>
      </c>
      <c r="F603" s="34" t="s">
        <v>105</v>
      </c>
      <c r="G603" s="414" t="s">
        <v>146</v>
      </c>
      <c r="H603" s="164">
        <f t="shared" si="111"/>
        <v>0</v>
      </c>
      <c r="I603" s="424"/>
      <c r="J603" s="424"/>
      <c r="K603" s="430"/>
      <c r="L603" s="190"/>
      <c r="M603" s="139"/>
      <c r="N603" s="139"/>
      <c r="O603" s="139"/>
      <c r="P603" s="190"/>
      <c r="Q603" s="199"/>
    </row>
    <row r="604" spans="1:17" x14ac:dyDescent="0.25">
      <c r="A604" s="136" t="s">
        <v>97</v>
      </c>
      <c r="B604" s="136">
        <v>2023</v>
      </c>
      <c r="C604" s="27" t="s">
        <v>151</v>
      </c>
      <c r="D604" s="27" t="s">
        <v>164</v>
      </c>
      <c r="E604" s="27" t="s">
        <v>92</v>
      </c>
      <c r="F604" s="34" t="s">
        <v>105</v>
      </c>
      <c r="G604" s="414" t="s">
        <v>146</v>
      </c>
      <c r="H604" s="164">
        <f t="shared" si="111"/>
        <v>0</v>
      </c>
      <c r="I604" s="424"/>
      <c r="J604" s="424"/>
      <c r="K604" s="430"/>
      <c r="L604" s="190"/>
      <c r="M604" s="139"/>
      <c r="N604" s="139"/>
      <c r="O604" s="139"/>
      <c r="P604" s="190"/>
      <c r="Q604" s="199"/>
    </row>
    <row r="605" spans="1:17" x14ac:dyDescent="0.25">
      <c r="A605" s="136" t="s">
        <v>97</v>
      </c>
      <c r="B605" s="136">
        <v>2023</v>
      </c>
      <c r="C605" s="27" t="s">
        <v>151</v>
      </c>
      <c r="D605" s="27" t="s">
        <v>165</v>
      </c>
      <c r="E605" s="27" t="s">
        <v>92</v>
      </c>
      <c r="F605" s="34" t="s">
        <v>105</v>
      </c>
      <c r="G605" s="414" t="s">
        <v>146</v>
      </c>
      <c r="H605" s="164">
        <f t="shared" si="111"/>
        <v>0</v>
      </c>
      <c r="I605" s="424"/>
      <c r="J605" s="424"/>
      <c r="K605" s="430"/>
      <c r="L605" s="190"/>
      <c r="M605" s="139"/>
      <c r="N605" s="139"/>
      <c r="O605" s="139"/>
      <c r="P605" s="190"/>
      <c r="Q605" s="199"/>
    </row>
    <row r="606" spans="1:17" x14ac:dyDescent="0.25">
      <c r="A606" s="136" t="s">
        <v>97</v>
      </c>
      <c r="B606" s="136">
        <v>2023</v>
      </c>
      <c r="C606" s="27" t="s">
        <v>166</v>
      </c>
      <c r="D606" s="27" t="s">
        <v>152</v>
      </c>
      <c r="E606" s="27" t="s">
        <v>92</v>
      </c>
      <c r="F606" s="34" t="s">
        <v>105</v>
      </c>
      <c r="G606" s="414" t="s">
        <v>146</v>
      </c>
      <c r="H606" s="164">
        <f t="shared" si="111"/>
        <v>0</v>
      </c>
      <c r="I606" s="424"/>
      <c r="J606" s="424"/>
      <c r="K606" s="430"/>
      <c r="L606" s="190"/>
      <c r="M606" s="139"/>
      <c r="N606" s="139"/>
      <c r="O606" s="139"/>
      <c r="P606" s="190"/>
      <c r="Q606" s="199"/>
    </row>
    <row r="607" spans="1:17" x14ac:dyDescent="0.25">
      <c r="A607" s="136" t="s">
        <v>97</v>
      </c>
      <c r="B607" s="136">
        <v>2023</v>
      </c>
      <c r="C607" s="27" t="s">
        <v>166</v>
      </c>
      <c r="D607" s="27" t="s">
        <v>153</v>
      </c>
      <c r="E607" s="27" t="s">
        <v>92</v>
      </c>
      <c r="F607" s="34" t="s">
        <v>105</v>
      </c>
      <c r="G607" s="414" t="s">
        <v>146</v>
      </c>
      <c r="H607" s="164">
        <f t="shared" si="111"/>
        <v>0</v>
      </c>
      <c r="I607" s="424"/>
      <c r="J607" s="424"/>
      <c r="K607" s="430"/>
      <c r="L607" s="190"/>
      <c r="M607" s="139"/>
      <c r="N607" s="139"/>
      <c r="O607" s="139"/>
      <c r="P607" s="190"/>
      <c r="Q607" s="199"/>
    </row>
    <row r="608" spans="1:17" x14ac:dyDescent="0.25">
      <c r="A608" s="136" t="s">
        <v>97</v>
      </c>
      <c r="B608" s="136">
        <v>2023</v>
      </c>
      <c r="C608" s="27" t="s">
        <v>166</v>
      </c>
      <c r="D608" s="27" t="s">
        <v>154</v>
      </c>
      <c r="E608" s="27" t="s">
        <v>92</v>
      </c>
      <c r="F608" s="34" t="s">
        <v>105</v>
      </c>
      <c r="G608" s="414" t="s">
        <v>146</v>
      </c>
      <c r="H608" s="164">
        <f t="shared" si="111"/>
        <v>0</v>
      </c>
      <c r="I608" s="424"/>
      <c r="J608" s="424"/>
      <c r="K608" s="430"/>
      <c r="L608" s="190"/>
      <c r="M608" s="139"/>
      <c r="N608" s="139"/>
      <c r="O608" s="139"/>
      <c r="P608" s="190"/>
      <c r="Q608" s="199"/>
    </row>
    <row r="609" spans="1:17" x14ac:dyDescent="0.25">
      <c r="A609" s="136" t="s">
        <v>97</v>
      </c>
      <c r="B609" s="136">
        <v>2023</v>
      </c>
      <c r="C609" s="27" t="s">
        <v>166</v>
      </c>
      <c r="D609" s="27" t="s">
        <v>155</v>
      </c>
      <c r="E609" s="27" t="s">
        <v>92</v>
      </c>
      <c r="F609" s="34" t="s">
        <v>105</v>
      </c>
      <c r="G609" s="414" t="s">
        <v>146</v>
      </c>
      <c r="H609" s="164">
        <f t="shared" si="111"/>
        <v>0</v>
      </c>
      <c r="I609" s="424"/>
      <c r="J609" s="424"/>
      <c r="K609" s="430"/>
      <c r="L609" s="190"/>
      <c r="M609" s="139"/>
      <c r="N609" s="139"/>
      <c r="O609" s="139"/>
      <c r="P609" s="190"/>
      <c r="Q609" s="199"/>
    </row>
    <row r="610" spans="1:17" x14ac:dyDescent="0.25">
      <c r="A610" s="136" t="s">
        <v>97</v>
      </c>
      <c r="B610" s="136">
        <v>2023</v>
      </c>
      <c r="C610" s="27" t="s">
        <v>166</v>
      </c>
      <c r="D610" s="27" t="s">
        <v>156</v>
      </c>
      <c r="E610" s="27" t="s">
        <v>92</v>
      </c>
      <c r="F610" s="34" t="s">
        <v>105</v>
      </c>
      <c r="G610" s="414" t="s">
        <v>146</v>
      </c>
      <c r="H610" s="164">
        <f t="shared" si="111"/>
        <v>0</v>
      </c>
      <c r="I610" s="424"/>
      <c r="J610" s="424"/>
      <c r="K610" s="430"/>
      <c r="L610" s="190"/>
      <c r="M610" s="139"/>
      <c r="N610" s="139"/>
      <c r="O610" s="139"/>
      <c r="P610" s="190"/>
      <c r="Q610" s="199"/>
    </row>
    <row r="611" spans="1:17" x14ac:dyDescent="0.25">
      <c r="A611" s="136" t="s">
        <v>97</v>
      </c>
      <c r="B611" s="136">
        <v>2023</v>
      </c>
      <c r="C611" s="27" t="s">
        <v>166</v>
      </c>
      <c r="D611" s="27" t="s">
        <v>157</v>
      </c>
      <c r="E611" s="27" t="s">
        <v>92</v>
      </c>
      <c r="F611" s="34" t="s">
        <v>105</v>
      </c>
      <c r="G611" s="414" t="s">
        <v>146</v>
      </c>
      <c r="H611" s="164">
        <f t="shared" si="111"/>
        <v>0</v>
      </c>
      <c r="I611" s="424"/>
      <c r="J611" s="424"/>
      <c r="K611" s="430"/>
      <c r="L611" s="190"/>
      <c r="M611" s="139"/>
      <c r="N611" s="139"/>
      <c r="O611" s="139"/>
      <c r="P611" s="190"/>
      <c r="Q611" s="199"/>
    </row>
    <row r="612" spans="1:17" x14ac:dyDescent="0.25">
      <c r="A612" s="136" t="s">
        <v>97</v>
      </c>
      <c r="B612" s="136">
        <v>2023</v>
      </c>
      <c r="C612" s="27" t="s">
        <v>166</v>
      </c>
      <c r="D612" s="27" t="s">
        <v>158</v>
      </c>
      <c r="E612" s="27" t="s">
        <v>92</v>
      </c>
      <c r="F612" s="34" t="s">
        <v>105</v>
      </c>
      <c r="G612" s="414" t="s">
        <v>146</v>
      </c>
      <c r="H612" s="164">
        <f t="shared" si="111"/>
        <v>0</v>
      </c>
      <c r="I612" s="424"/>
      <c r="J612" s="424"/>
      <c r="K612" s="430"/>
      <c r="L612" s="190"/>
      <c r="M612" s="139"/>
      <c r="N612" s="139"/>
      <c r="O612" s="139"/>
      <c r="P612" s="190"/>
      <c r="Q612" s="199"/>
    </row>
    <row r="613" spans="1:17" x14ac:dyDescent="0.25">
      <c r="A613" s="136" t="s">
        <v>97</v>
      </c>
      <c r="B613" s="136">
        <v>2023</v>
      </c>
      <c r="C613" s="27" t="s">
        <v>166</v>
      </c>
      <c r="D613" s="27" t="s">
        <v>159</v>
      </c>
      <c r="E613" s="27" t="s">
        <v>92</v>
      </c>
      <c r="F613" s="34" t="s">
        <v>105</v>
      </c>
      <c r="G613" s="414" t="s">
        <v>146</v>
      </c>
      <c r="H613" s="164">
        <f t="shared" si="111"/>
        <v>0</v>
      </c>
      <c r="I613" s="424"/>
      <c r="J613" s="424"/>
      <c r="K613" s="430"/>
      <c r="L613" s="190"/>
      <c r="M613" s="139"/>
      <c r="N613" s="139"/>
      <c r="O613" s="139"/>
      <c r="P613" s="190"/>
      <c r="Q613" s="199"/>
    </row>
    <row r="614" spans="1:17" x14ac:dyDescent="0.25">
      <c r="A614" s="136" t="s">
        <v>97</v>
      </c>
      <c r="B614" s="136">
        <v>2023</v>
      </c>
      <c r="C614" s="27" t="s">
        <v>166</v>
      </c>
      <c r="D614" s="27" t="s">
        <v>160</v>
      </c>
      <c r="E614" s="27" t="s">
        <v>92</v>
      </c>
      <c r="F614" s="34" t="s">
        <v>105</v>
      </c>
      <c r="G614" s="414" t="s">
        <v>146</v>
      </c>
      <c r="H614" s="164">
        <f t="shared" si="111"/>
        <v>0</v>
      </c>
      <c r="I614" s="424"/>
      <c r="J614" s="424"/>
      <c r="K614" s="430"/>
      <c r="L614" s="190"/>
      <c r="M614" s="139"/>
      <c r="N614" s="139"/>
      <c r="O614" s="139"/>
      <c r="P614" s="190"/>
      <c r="Q614" s="199"/>
    </row>
    <row r="615" spans="1:17" x14ac:dyDescent="0.25">
      <c r="A615" s="136" t="s">
        <v>97</v>
      </c>
      <c r="B615" s="136">
        <v>2023</v>
      </c>
      <c r="C615" s="27" t="s">
        <v>166</v>
      </c>
      <c r="D615" s="27" t="s">
        <v>161</v>
      </c>
      <c r="E615" s="27" t="s">
        <v>92</v>
      </c>
      <c r="F615" s="34" t="s">
        <v>105</v>
      </c>
      <c r="G615" s="414" t="s">
        <v>146</v>
      </c>
      <c r="H615" s="164">
        <f t="shared" si="111"/>
        <v>0</v>
      </c>
      <c r="I615" s="424"/>
      <c r="J615" s="424"/>
      <c r="K615" s="430"/>
      <c r="L615" s="190"/>
      <c r="M615" s="139"/>
      <c r="N615" s="139"/>
      <c r="O615" s="139"/>
      <c r="P615" s="190"/>
      <c r="Q615" s="199"/>
    </row>
    <row r="616" spans="1:17" x14ac:dyDescent="0.25">
      <c r="A616" s="136" t="s">
        <v>97</v>
      </c>
      <c r="B616" s="136">
        <v>2023</v>
      </c>
      <c r="C616" s="27" t="s">
        <v>166</v>
      </c>
      <c r="D616" s="27" t="s">
        <v>162</v>
      </c>
      <c r="E616" s="27" t="s">
        <v>92</v>
      </c>
      <c r="F616" s="34" t="s">
        <v>105</v>
      </c>
      <c r="G616" s="414" t="s">
        <v>146</v>
      </c>
      <c r="H616" s="164">
        <f t="shared" si="111"/>
        <v>0</v>
      </c>
      <c r="I616" s="424"/>
      <c r="J616" s="424"/>
      <c r="K616" s="430"/>
      <c r="L616" s="190"/>
      <c r="M616" s="139"/>
      <c r="N616" s="139"/>
      <c r="O616" s="139"/>
      <c r="P616" s="190"/>
      <c r="Q616" s="199"/>
    </row>
    <row r="617" spans="1:17" x14ac:dyDescent="0.25">
      <c r="A617" s="136" t="s">
        <v>97</v>
      </c>
      <c r="B617" s="136">
        <v>2023</v>
      </c>
      <c r="C617" s="27" t="s">
        <v>166</v>
      </c>
      <c r="D617" s="27" t="s">
        <v>163</v>
      </c>
      <c r="E617" s="27" t="s">
        <v>92</v>
      </c>
      <c r="F617" s="34" t="s">
        <v>105</v>
      </c>
      <c r="G617" s="414" t="s">
        <v>146</v>
      </c>
      <c r="H617" s="164">
        <f t="shared" si="111"/>
        <v>0</v>
      </c>
      <c r="I617" s="424"/>
      <c r="J617" s="424"/>
      <c r="K617" s="430"/>
      <c r="L617" s="190"/>
      <c r="M617" s="139"/>
      <c r="N617" s="139"/>
      <c r="O617" s="139"/>
      <c r="P617" s="190"/>
      <c r="Q617" s="199"/>
    </row>
    <row r="618" spans="1:17" x14ac:dyDescent="0.25">
      <c r="A618" s="136" t="s">
        <v>97</v>
      </c>
      <c r="B618" s="136">
        <v>2023</v>
      </c>
      <c r="C618" s="27" t="s">
        <v>166</v>
      </c>
      <c r="D618" s="27" t="s">
        <v>164</v>
      </c>
      <c r="E618" s="27" t="s">
        <v>92</v>
      </c>
      <c r="F618" s="34" t="s">
        <v>105</v>
      </c>
      <c r="G618" s="414" t="s">
        <v>146</v>
      </c>
      <c r="H618" s="164">
        <f t="shared" si="111"/>
        <v>0</v>
      </c>
      <c r="I618" s="424"/>
      <c r="J618" s="424"/>
      <c r="K618" s="430"/>
      <c r="L618" s="190"/>
      <c r="M618" s="139"/>
      <c r="N618" s="139"/>
      <c r="O618" s="139"/>
      <c r="P618" s="190"/>
      <c r="Q618" s="199"/>
    </row>
    <row r="619" spans="1:17" x14ac:dyDescent="0.25">
      <c r="A619" s="200" t="s">
        <v>97</v>
      </c>
      <c r="B619" s="200">
        <v>2023</v>
      </c>
      <c r="C619" s="84" t="s">
        <v>166</v>
      </c>
      <c r="D619" s="84" t="s">
        <v>165</v>
      </c>
      <c r="E619" s="27" t="s">
        <v>92</v>
      </c>
      <c r="F619" s="34" t="s">
        <v>105</v>
      </c>
      <c r="G619" s="414" t="s">
        <v>146</v>
      </c>
      <c r="H619" s="164">
        <f t="shared" si="111"/>
        <v>0</v>
      </c>
      <c r="I619" s="425"/>
      <c r="J619" s="425"/>
      <c r="K619" s="431"/>
      <c r="L619" s="194"/>
      <c r="M619" s="201"/>
      <c r="N619" s="201"/>
      <c r="O619" s="201"/>
      <c r="P619" s="194"/>
      <c r="Q619" s="202"/>
    </row>
    <row r="620" spans="1:17" x14ac:dyDescent="0.25">
      <c r="A620" s="136" t="s">
        <v>97</v>
      </c>
      <c r="B620" s="136">
        <v>2021</v>
      </c>
      <c r="C620" s="66" t="s">
        <v>151</v>
      </c>
      <c r="D620" s="66" t="s">
        <v>152</v>
      </c>
      <c r="E620" s="66" t="s">
        <v>92</v>
      </c>
      <c r="F620" s="106" t="s">
        <v>106</v>
      </c>
      <c r="G620" s="416" t="s">
        <v>146</v>
      </c>
      <c r="H620" s="161">
        <f t="shared" si="111"/>
        <v>0</v>
      </c>
      <c r="I620" s="423"/>
      <c r="J620" s="423"/>
      <c r="K620" s="429"/>
      <c r="L620" s="187"/>
      <c r="M620" s="197"/>
      <c r="N620" s="197"/>
      <c r="O620" s="197"/>
      <c r="P620" s="187"/>
      <c r="Q620" s="198"/>
    </row>
    <row r="621" spans="1:17" x14ac:dyDescent="0.25">
      <c r="A621" s="136" t="s">
        <v>97</v>
      </c>
      <c r="B621" s="136">
        <v>2021</v>
      </c>
      <c r="C621" s="27" t="s">
        <v>151</v>
      </c>
      <c r="D621" s="27" t="s">
        <v>153</v>
      </c>
      <c r="E621" s="27" t="s">
        <v>92</v>
      </c>
      <c r="F621" s="34" t="s">
        <v>106</v>
      </c>
      <c r="G621" s="414" t="s">
        <v>146</v>
      </c>
      <c r="H621" s="164">
        <f t="shared" si="111"/>
        <v>0</v>
      </c>
      <c r="I621" s="424"/>
      <c r="J621" s="424"/>
      <c r="K621" s="430"/>
      <c r="L621" s="190"/>
      <c r="M621" s="139"/>
      <c r="N621" s="139"/>
      <c r="O621" s="139"/>
      <c r="P621" s="190"/>
      <c r="Q621" s="199"/>
    </row>
    <row r="622" spans="1:17" x14ac:dyDescent="0.25">
      <c r="A622" s="136" t="s">
        <v>97</v>
      </c>
      <c r="B622" s="136">
        <v>2021</v>
      </c>
      <c r="C622" s="27" t="s">
        <v>151</v>
      </c>
      <c r="D622" s="27" t="s">
        <v>154</v>
      </c>
      <c r="E622" s="27" t="s">
        <v>92</v>
      </c>
      <c r="F622" s="34" t="s">
        <v>106</v>
      </c>
      <c r="G622" s="414" t="s">
        <v>146</v>
      </c>
      <c r="H622" s="164">
        <f t="shared" si="111"/>
        <v>0</v>
      </c>
      <c r="I622" s="424"/>
      <c r="J622" s="424"/>
      <c r="K622" s="430"/>
      <c r="L622" s="190"/>
      <c r="M622" s="139"/>
      <c r="N622" s="139"/>
      <c r="O622" s="139"/>
      <c r="P622" s="190"/>
      <c r="Q622" s="199"/>
    </row>
    <row r="623" spans="1:17" x14ac:dyDescent="0.25">
      <c r="A623" s="136" t="s">
        <v>97</v>
      </c>
      <c r="B623" s="136">
        <v>2021</v>
      </c>
      <c r="C623" s="27" t="s">
        <v>151</v>
      </c>
      <c r="D623" s="27" t="s">
        <v>155</v>
      </c>
      <c r="E623" s="27" t="s">
        <v>92</v>
      </c>
      <c r="F623" s="34" t="s">
        <v>106</v>
      </c>
      <c r="G623" s="414" t="s">
        <v>146</v>
      </c>
      <c r="H623" s="164">
        <f t="shared" si="111"/>
        <v>0</v>
      </c>
      <c r="I623" s="424"/>
      <c r="J623" s="424"/>
      <c r="K623" s="430"/>
      <c r="L623" s="190"/>
      <c r="M623" s="139"/>
      <c r="N623" s="139"/>
      <c r="O623" s="139"/>
      <c r="P623" s="190"/>
      <c r="Q623" s="199"/>
    </row>
    <row r="624" spans="1:17" x14ac:dyDescent="0.25">
      <c r="A624" s="136" t="s">
        <v>97</v>
      </c>
      <c r="B624" s="136">
        <v>2021</v>
      </c>
      <c r="C624" s="27" t="s">
        <v>151</v>
      </c>
      <c r="D624" s="27" t="s">
        <v>156</v>
      </c>
      <c r="E624" s="27" t="s">
        <v>92</v>
      </c>
      <c r="F624" s="34" t="s">
        <v>106</v>
      </c>
      <c r="G624" s="414" t="s">
        <v>146</v>
      </c>
      <c r="H624" s="164">
        <f t="shared" si="111"/>
        <v>0</v>
      </c>
      <c r="I624" s="424"/>
      <c r="J624" s="424"/>
      <c r="K624" s="430"/>
      <c r="L624" s="190"/>
      <c r="M624" s="139"/>
      <c r="N624" s="139"/>
      <c r="O624" s="139"/>
      <c r="P624" s="190"/>
      <c r="Q624" s="199"/>
    </row>
    <row r="625" spans="1:17" x14ac:dyDescent="0.25">
      <c r="A625" s="136" t="s">
        <v>97</v>
      </c>
      <c r="B625" s="136">
        <v>2021</v>
      </c>
      <c r="C625" s="27" t="s">
        <v>151</v>
      </c>
      <c r="D625" s="27" t="s">
        <v>157</v>
      </c>
      <c r="E625" s="27" t="s">
        <v>92</v>
      </c>
      <c r="F625" s="34" t="s">
        <v>106</v>
      </c>
      <c r="G625" s="414" t="s">
        <v>146</v>
      </c>
      <c r="H625" s="164">
        <f t="shared" si="111"/>
        <v>0</v>
      </c>
      <c r="I625" s="424"/>
      <c r="J625" s="424"/>
      <c r="K625" s="430"/>
      <c r="L625" s="190"/>
      <c r="M625" s="139"/>
      <c r="N625" s="139"/>
      <c r="O625" s="139"/>
      <c r="P625" s="190"/>
      <c r="Q625" s="199"/>
    </row>
    <row r="626" spans="1:17" x14ac:dyDescent="0.25">
      <c r="A626" s="136" t="s">
        <v>97</v>
      </c>
      <c r="B626" s="136">
        <v>2021</v>
      </c>
      <c r="C626" s="27" t="s">
        <v>151</v>
      </c>
      <c r="D626" s="27" t="s">
        <v>158</v>
      </c>
      <c r="E626" s="27" t="s">
        <v>92</v>
      </c>
      <c r="F626" s="34" t="s">
        <v>106</v>
      </c>
      <c r="G626" s="414" t="s">
        <v>146</v>
      </c>
      <c r="H626" s="164">
        <f t="shared" si="111"/>
        <v>0</v>
      </c>
      <c r="I626" s="424"/>
      <c r="J626" s="424"/>
      <c r="K626" s="430"/>
      <c r="L626" s="190"/>
      <c r="M626" s="139"/>
      <c r="N626" s="139"/>
      <c r="O626" s="139"/>
      <c r="P626" s="190"/>
      <c r="Q626" s="199"/>
    </row>
    <row r="627" spans="1:17" x14ac:dyDescent="0.25">
      <c r="A627" s="136" t="s">
        <v>97</v>
      </c>
      <c r="B627" s="136">
        <v>2021</v>
      </c>
      <c r="C627" s="27" t="s">
        <v>151</v>
      </c>
      <c r="D627" s="27" t="s">
        <v>159</v>
      </c>
      <c r="E627" s="27" t="s">
        <v>92</v>
      </c>
      <c r="F627" s="34" t="s">
        <v>106</v>
      </c>
      <c r="G627" s="414" t="s">
        <v>146</v>
      </c>
      <c r="H627" s="164">
        <f t="shared" si="111"/>
        <v>0</v>
      </c>
      <c r="I627" s="424"/>
      <c r="J627" s="424"/>
      <c r="K627" s="430"/>
      <c r="L627" s="190"/>
      <c r="M627" s="139"/>
      <c r="N627" s="139"/>
      <c r="O627" s="139"/>
      <c r="P627" s="190"/>
      <c r="Q627" s="199"/>
    </row>
    <row r="628" spans="1:17" x14ac:dyDescent="0.25">
      <c r="A628" s="136" t="s">
        <v>97</v>
      </c>
      <c r="B628" s="136">
        <v>2021</v>
      </c>
      <c r="C628" s="27" t="s">
        <v>151</v>
      </c>
      <c r="D628" s="27" t="s">
        <v>160</v>
      </c>
      <c r="E628" s="27" t="s">
        <v>92</v>
      </c>
      <c r="F628" s="34" t="s">
        <v>106</v>
      </c>
      <c r="G628" s="414" t="s">
        <v>146</v>
      </c>
      <c r="H628" s="164">
        <f t="shared" si="111"/>
        <v>0</v>
      </c>
      <c r="I628" s="424"/>
      <c r="J628" s="424"/>
      <c r="K628" s="430"/>
      <c r="L628" s="190"/>
      <c r="M628" s="139"/>
      <c r="N628" s="139"/>
      <c r="O628" s="139"/>
      <c r="P628" s="190"/>
      <c r="Q628" s="199"/>
    </row>
    <row r="629" spans="1:17" x14ac:dyDescent="0.25">
      <c r="A629" s="136" t="s">
        <v>97</v>
      </c>
      <c r="B629" s="136">
        <v>2021</v>
      </c>
      <c r="C629" s="27" t="s">
        <v>151</v>
      </c>
      <c r="D629" s="27" t="s">
        <v>161</v>
      </c>
      <c r="E629" s="27" t="s">
        <v>92</v>
      </c>
      <c r="F629" s="34" t="s">
        <v>106</v>
      </c>
      <c r="G629" s="414" t="s">
        <v>146</v>
      </c>
      <c r="H629" s="164">
        <f t="shared" si="111"/>
        <v>0</v>
      </c>
      <c r="I629" s="424"/>
      <c r="J629" s="424"/>
      <c r="K629" s="430"/>
      <c r="L629" s="190"/>
      <c r="M629" s="139"/>
      <c r="N629" s="139"/>
      <c r="O629" s="139"/>
      <c r="P629" s="190"/>
      <c r="Q629" s="199"/>
    </row>
    <row r="630" spans="1:17" x14ac:dyDescent="0.25">
      <c r="A630" s="136" t="s">
        <v>97</v>
      </c>
      <c r="B630" s="136">
        <v>2021</v>
      </c>
      <c r="C630" s="27" t="s">
        <v>151</v>
      </c>
      <c r="D630" s="27" t="s">
        <v>162</v>
      </c>
      <c r="E630" s="27" t="s">
        <v>92</v>
      </c>
      <c r="F630" s="34" t="s">
        <v>106</v>
      </c>
      <c r="G630" s="414" t="s">
        <v>146</v>
      </c>
      <c r="H630" s="164">
        <f t="shared" si="111"/>
        <v>0</v>
      </c>
      <c r="I630" s="424"/>
      <c r="J630" s="424"/>
      <c r="K630" s="430"/>
      <c r="L630" s="190"/>
      <c r="M630" s="139"/>
      <c r="N630" s="139"/>
      <c r="O630" s="139"/>
      <c r="P630" s="190"/>
      <c r="Q630" s="199"/>
    </row>
    <row r="631" spans="1:17" x14ac:dyDescent="0.25">
      <c r="A631" s="136" t="s">
        <v>97</v>
      </c>
      <c r="B631" s="136">
        <v>2021</v>
      </c>
      <c r="C631" s="27" t="s">
        <v>151</v>
      </c>
      <c r="D631" s="27" t="s">
        <v>163</v>
      </c>
      <c r="E631" s="27" t="s">
        <v>92</v>
      </c>
      <c r="F631" s="34" t="s">
        <v>106</v>
      </c>
      <c r="G631" s="414" t="s">
        <v>146</v>
      </c>
      <c r="H631" s="164">
        <f>SUM(I631:Q631)</f>
        <v>0</v>
      </c>
      <c r="I631" s="424"/>
      <c r="J631" s="424"/>
      <c r="K631" s="430"/>
      <c r="L631" s="190"/>
      <c r="M631" s="139"/>
      <c r="N631" s="139"/>
      <c r="O631" s="139"/>
      <c r="P631" s="190"/>
      <c r="Q631" s="199"/>
    </row>
    <row r="632" spans="1:17" x14ac:dyDescent="0.25">
      <c r="A632" s="136" t="s">
        <v>97</v>
      </c>
      <c r="B632" s="136">
        <v>2021</v>
      </c>
      <c r="C632" s="27" t="s">
        <v>151</v>
      </c>
      <c r="D632" s="27" t="s">
        <v>164</v>
      </c>
      <c r="E632" s="27" t="s">
        <v>92</v>
      </c>
      <c r="F632" s="34" t="s">
        <v>106</v>
      </c>
      <c r="G632" s="414" t="s">
        <v>146</v>
      </c>
      <c r="H632" s="164">
        <f t="shared" ref="H632:H647" si="112">SUM(I632:Q632)</f>
        <v>0</v>
      </c>
      <c r="I632" s="424"/>
      <c r="J632" s="424"/>
      <c r="K632" s="430"/>
      <c r="L632" s="190"/>
      <c r="M632" s="139"/>
      <c r="N632" s="139"/>
      <c r="O632" s="139"/>
      <c r="P632" s="190"/>
      <c r="Q632" s="199"/>
    </row>
    <row r="633" spans="1:17" x14ac:dyDescent="0.25">
      <c r="A633" s="136" t="s">
        <v>97</v>
      </c>
      <c r="B633" s="136">
        <v>2021</v>
      </c>
      <c r="C633" s="27" t="s">
        <v>151</v>
      </c>
      <c r="D633" s="27" t="s">
        <v>165</v>
      </c>
      <c r="E633" s="27" t="s">
        <v>92</v>
      </c>
      <c r="F633" s="34" t="s">
        <v>106</v>
      </c>
      <c r="G633" s="414" t="s">
        <v>146</v>
      </c>
      <c r="H633" s="164">
        <f t="shared" si="112"/>
        <v>0</v>
      </c>
      <c r="I633" s="424"/>
      <c r="J633" s="424"/>
      <c r="K633" s="430"/>
      <c r="L633" s="190"/>
      <c r="M633" s="139"/>
      <c r="N633" s="139"/>
      <c r="O633" s="139"/>
      <c r="P633" s="190"/>
      <c r="Q633" s="199"/>
    </row>
    <row r="634" spans="1:17" x14ac:dyDescent="0.25">
      <c r="A634" s="136" t="s">
        <v>97</v>
      </c>
      <c r="B634" s="136">
        <v>2021</v>
      </c>
      <c r="C634" s="27" t="s">
        <v>166</v>
      </c>
      <c r="D634" s="27" t="s">
        <v>152</v>
      </c>
      <c r="E634" s="27" t="s">
        <v>92</v>
      </c>
      <c r="F634" s="34" t="s">
        <v>106</v>
      </c>
      <c r="G634" s="414" t="s">
        <v>146</v>
      </c>
      <c r="H634" s="164">
        <f t="shared" si="112"/>
        <v>0</v>
      </c>
      <c r="I634" s="424"/>
      <c r="J634" s="424"/>
      <c r="K634" s="430"/>
      <c r="L634" s="190"/>
      <c r="M634" s="139"/>
      <c r="N634" s="139"/>
      <c r="O634" s="139"/>
      <c r="P634" s="190"/>
      <c r="Q634" s="199"/>
    </row>
    <row r="635" spans="1:17" x14ac:dyDescent="0.25">
      <c r="A635" s="136" t="s">
        <v>97</v>
      </c>
      <c r="B635" s="136">
        <v>2021</v>
      </c>
      <c r="C635" s="27" t="s">
        <v>166</v>
      </c>
      <c r="D635" s="27" t="s">
        <v>153</v>
      </c>
      <c r="E635" s="27" t="s">
        <v>92</v>
      </c>
      <c r="F635" s="34" t="s">
        <v>106</v>
      </c>
      <c r="G635" s="414" t="s">
        <v>146</v>
      </c>
      <c r="H635" s="164">
        <f t="shared" si="112"/>
        <v>0</v>
      </c>
      <c r="I635" s="424"/>
      <c r="J635" s="424"/>
      <c r="K635" s="430"/>
      <c r="L635" s="190"/>
      <c r="M635" s="139"/>
      <c r="N635" s="139"/>
      <c r="O635" s="139"/>
      <c r="P635" s="190"/>
      <c r="Q635" s="199"/>
    </row>
    <row r="636" spans="1:17" x14ac:dyDescent="0.25">
      <c r="A636" s="136" t="s">
        <v>97</v>
      </c>
      <c r="B636" s="136">
        <v>2021</v>
      </c>
      <c r="C636" s="27" t="s">
        <v>166</v>
      </c>
      <c r="D636" s="27" t="s">
        <v>154</v>
      </c>
      <c r="E636" s="27" t="s">
        <v>92</v>
      </c>
      <c r="F636" s="34" t="s">
        <v>106</v>
      </c>
      <c r="G636" s="414" t="s">
        <v>146</v>
      </c>
      <c r="H636" s="164">
        <f t="shared" si="112"/>
        <v>0</v>
      </c>
      <c r="I636" s="424"/>
      <c r="J636" s="424"/>
      <c r="K636" s="430"/>
      <c r="L636" s="190"/>
      <c r="M636" s="139"/>
      <c r="N636" s="139"/>
      <c r="O636" s="139"/>
      <c r="P636" s="190"/>
      <c r="Q636" s="199"/>
    </row>
    <row r="637" spans="1:17" x14ac:dyDescent="0.25">
      <c r="A637" s="136" t="s">
        <v>97</v>
      </c>
      <c r="B637" s="136">
        <v>2021</v>
      </c>
      <c r="C637" s="27" t="s">
        <v>166</v>
      </c>
      <c r="D637" s="27" t="s">
        <v>155</v>
      </c>
      <c r="E637" s="27" t="s">
        <v>92</v>
      </c>
      <c r="F637" s="34" t="s">
        <v>106</v>
      </c>
      <c r="G637" s="414" t="s">
        <v>146</v>
      </c>
      <c r="H637" s="164">
        <f t="shared" si="112"/>
        <v>0</v>
      </c>
      <c r="I637" s="424"/>
      <c r="J637" s="424"/>
      <c r="K637" s="430"/>
      <c r="L637" s="190"/>
      <c r="M637" s="139"/>
      <c r="N637" s="139"/>
      <c r="O637" s="139"/>
      <c r="P637" s="190"/>
      <c r="Q637" s="199"/>
    </row>
    <row r="638" spans="1:17" x14ac:dyDescent="0.25">
      <c r="A638" s="136" t="s">
        <v>97</v>
      </c>
      <c r="B638" s="136">
        <v>2021</v>
      </c>
      <c r="C638" s="27" t="s">
        <v>166</v>
      </c>
      <c r="D638" s="27" t="s">
        <v>156</v>
      </c>
      <c r="E638" s="27" t="s">
        <v>92</v>
      </c>
      <c r="F638" s="34" t="s">
        <v>106</v>
      </c>
      <c r="G638" s="414" t="s">
        <v>146</v>
      </c>
      <c r="H638" s="164">
        <f t="shared" si="112"/>
        <v>0</v>
      </c>
      <c r="I638" s="424"/>
      <c r="J638" s="424"/>
      <c r="K638" s="430"/>
      <c r="L638" s="190"/>
      <c r="M638" s="139"/>
      <c r="N638" s="139"/>
      <c r="O638" s="139"/>
      <c r="P638" s="190"/>
      <c r="Q638" s="199"/>
    </row>
    <row r="639" spans="1:17" x14ac:dyDescent="0.25">
      <c r="A639" s="136" t="s">
        <v>97</v>
      </c>
      <c r="B639" s="136">
        <v>2021</v>
      </c>
      <c r="C639" s="27" t="s">
        <v>166</v>
      </c>
      <c r="D639" s="27" t="s">
        <v>157</v>
      </c>
      <c r="E639" s="27" t="s">
        <v>92</v>
      </c>
      <c r="F639" s="34" t="s">
        <v>106</v>
      </c>
      <c r="G639" s="414" t="s">
        <v>146</v>
      </c>
      <c r="H639" s="164">
        <f t="shared" si="112"/>
        <v>0</v>
      </c>
      <c r="I639" s="424"/>
      <c r="J639" s="424"/>
      <c r="K639" s="430"/>
      <c r="L639" s="190"/>
      <c r="M639" s="139"/>
      <c r="N639" s="139"/>
      <c r="O639" s="139"/>
      <c r="P639" s="190"/>
      <c r="Q639" s="199"/>
    </row>
    <row r="640" spans="1:17" x14ac:dyDescent="0.25">
      <c r="A640" s="136" t="s">
        <v>97</v>
      </c>
      <c r="B640" s="136">
        <v>2021</v>
      </c>
      <c r="C640" s="27" t="s">
        <v>166</v>
      </c>
      <c r="D640" s="27" t="s">
        <v>158</v>
      </c>
      <c r="E640" s="27" t="s">
        <v>92</v>
      </c>
      <c r="F640" s="34" t="s">
        <v>106</v>
      </c>
      <c r="G640" s="414" t="s">
        <v>146</v>
      </c>
      <c r="H640" s="164">
        <f t="shared" si="112"/>
        <v>0</v>
      </c>
      <c r="I640" s="424"/>
      <c r="J640" s="424"/>
      <c r="K640" s="430"/>
      <c r="L640" s="190"/>
      <c r="M640" s="139"/>
      <c r="N640" s="139"/>
      <c r="O640" s="139"/>
      <c r="P640" s="190"/>
      <c r="Q640" s="199"/>
    </row>
    <row r="641" spans="1:17" x14ac:dyDescent="0.25">
      <c r="A641" s="136" t="s">
        <v>97</v>
      </c>
      <c r="B641" s="136">
        <v>2021</v>
      </c>
      <c r="C641" s="27" t="s">
        <v>166</v>
      </c>
      <c r="D641" s="27" t="s">
        <v>159</v>
      </c>
      <c r="E641" s="27" t="s">
        <v>92</v>
      </c>
      <c r="F641" s="34" t="s">
        <v>106</v>
      </c>
      <c r="G641" s="414" t="s">
        <v>146</v>
      </c>
      <c r="H641" s="164">
        <f t="shared" si="112"/>
        <v>0</v>
      </c>
      <c r="I641" s="424"/>
      <c r="J641" s="424"/>
      <c r="K641" s="430"/>
      <c r="L641" s="190"/>
      <c r="M641" s="139"/>
      <c r="N641" s="139"/>
      <c r="O641" s="139"/>
      <c r="P641" s="190"/>
      <c r="Q641" s="199"/>
    </row>
    <row r="642" spans="1:17" x14ac:dyDescent="0.25">
      <c r="A642" s="136" t="s">
        <v>97</v>
      </c>
      <c r="B642" s="136">
        <v>2021</v>
      </c>
      <c r="C642" s="27" t="s">
        <v>166</v>
      </c>
      <c r="D642" s="27" t="s">
        <v>160</v>
      </c>
      <c r="E642" s="27" t="s">
        <v>92</v>
      </c>
      <c r="F642" s="34" t="s">
        <v>106</v>
      </c>
      <c r="G642" s="414" t="s">
        <v>146</v>
      </c>
      <c r="H642" s="164">
        <f t="shared" si="112"/>
        <v>0</v>
      </c>
      <c r="I642" s="424"/>
      <c r="J642" s="424"/>
      <c r="K642" s="430"/>
      <c r="L642" s="190"/>
      <c r="M642" s="139"/>
      <c r="N642" s="139"/>
      <c r="O642" s="139"/>
      <c r="P642" s="190"/>
      <c r="Q642" s="199"/>
    </row>
    <row r="643" spans="1:17" x14ac:dyDescent="0.25">
      <c r="A643" s="136" t="s">
        <v>97</v>
      </c>
      <c r="B643" s="136">
        <v>2021</v>
      </c>
      <c r="C643" s="27" t="s">
        <v>166</v>
      </c>
      <c r="D643" s="27" t="s">
        <v>161</v>
      </c>
      <c r="E643" s="27" t="s">
        <v>92</v>
      </c>
      <c r="F643" s="34" t="s">
        <v>106</v>
      </c>
      <c r="G643" s="414" t="s">
        <v>146</v>
      </c>
      <c r="H643" s="164">
        <f t="shared" si="112"/>
        <v>0</v>
      </c>
      <c r="I643" s="424"/>
      <c r="J643" s="424"/>
      <c r="K643" s="430"/>
      <c r="L643" s="190"/>
      <c r="M643" s="139"/>
      <c r="N643" s="139"/>
      <c r="O643" s="139"/>
      <c r="P643" s="190"/>
      <c r="Q643" s="199"/>
    </row>
    <row r="644" spans="1:17" x14ac:dyDescent="0.25">
      <c r="A644" s="136" t="s">
        <v>97</v>
      </c>
      <c r="B644" s="136">
        <v>2021</v>
      </c>
      <c r="C644" s="27" t="s">
        <v>166</v>
      </c>
      <c r="D644" s="27" t="s">
        <v>162</v>
      </c>
      <c r="E644" s="27" t="s">
        <v>92</v>
      </c>
      <c r="F644" s="34" t="s">
        <v>106</v>
      </c>
      <c r="G644" s="414" t="s">
        <v>146</v>
      </c>
      <c r="H644" s="164">
        <f t="shared" si="112"/>
        <v>0</v>
      </c>
      <c r="I644" s="424"/>
      <c r="J644" s="424"/>
      <c r="K644" s="430"/>
      <c r="L644" s="190"/>
      <c r="M644" s="139"/>
      <c r="N644" s="139"/>
      <c r="O644" s="139"/>
      <c r="P644" s="190"/>
      <c r="Q644" s="199"/>
    </row>
    <row r="645" spans="1:17" x14ac:dyDescent="0.25">
      <c r="A645" s="136" t="s">
        <v>97</v>
      </c>
      <c r="B645" s="136">
        <v>2021</v>
      </c>
      <c r="C645" s="27" t="s">
        <v>166</v>
      </c>
      <c r="D645" s="27" t="s">
        <v>163</v>
      </c>
      <c r="E645" s="27" t="s">
        <v>92</v>
      </c>
      <c r="F645" s="34" t="s">
        <v>106</v>
      </c>
      <c r="G645" s="414" t="s">
        <v>146</v>
      </c>
      <c r="H645" s="164">
        <f t="shared" si="112"/>
        <v>0</v>
      </c>
      <c r="I645" s="424"/>
      <c r="J645" s="424"/>
      <c r="K645" s="430"/>
      <c r="L645" s="190"/>
      <c r="M645" s="139"/>
      <c r="N645" s="139"/>
      <c r="O645" s="139"/>
      <c r="P645" s="190"/>
      <c r="Q645" s="199"/>
    </row>
    <row r="646" spans="1:17" x14ac:dyDescent="0.25">
      <c r="A646" s="136" t="s">
        <v>97</v>
      </c>
      <c r="B646" s="136">
        <v>2021</v>
      </c>
      <c r="C646" s="27" t="s">
        <v>166</v>
      </c>
      <c r="D646" s="27" t="s">
        <v>164</v>
      </c>
      <c r="E646" s="27" t="s">
        <v>92</v>
      </c>
      <c r="F646" s="34" t="s">
        <v>106</v>
      </c>
      <c r="G646" s="414" t="s">
        <v>146</v>
      </c>
      <c r="H646" s="164">
        <f t="shared" si="112"/>
        <v>0</v>
      </c>
      <c r="I646" s="424"/>
      <c r="J646" s="424"/>
      <c r="K646" s="430"/>
      <c r="L646" s="190"/>
      <c r="M646" s="139"/>
      <c r="N646" s="139"/>
      <c r="O646" s="139"/>
      <c r="P646" s="190"/>
      <c r="Q646" s="199"/>
    </row>
    <row r="647" spans="1:17" x14ac:dyDescent="0.25">
      <c r="A647" s="200" t="s">
        <v>97</v>
      </c>
      <c r="B647" s="200">
        <v>2021</v>
      </c>
      <c r="C647" s="84" t="s">
        <v>166</v>
      </c>
      <c r="D647" s="84" t="s">
        <v>165</v>
      </c>
      <c r="E647" s="27" t="s">
        <v>92</v>
      </c>
      <c r="F647" s="34" t="s">
        <v>106</v>
      </c>
      <c r="G647" s="414" t="s">
        <v>146</v>
      </c>
      <c r="H647" s="164">
        <f t="shared" si="112"/>
        <v>0</v>
      </c>
      <c r="I647" s="425"/>
      <c r="J647" s="425"/>
      <c r="K647" s="431"/>
      <c r="L647" s="194"/>
      <c r="M647" s="201"/>
      <c r="N647" s="201"/>
      <c r="O647" s="201"/>
      <c r="P647" s="194"/>
      <c r="Q647" s="202"/>
    </row>
    <row r="648" spans="1:17" x14ac:dyDescent="0.25">
      <c r="A648" s="136" t="s">
        <v>97</v>
      </c>
      <c r="B648" s="136">
        <v>2022</v>
      </c>
      <c r="C648" s="66" t="s">
        <v>151</v>
      </c>
      <c r="D648" s="66" t="s">
        <v>152</v>
      </c>
      <c r="E648" s="66" t="s">
        <v>92</v>
      </c>
      <c r="F648" s="106" t="s">
        <v>106</v>
      </c>
      <c r="G648" s="416" t="s">
        <v>146</v>
      </c>
      <c r="H648" s="161">
        <f>SUM(I648:Q648)</f>
        <v>0</v>
      </c>
      <c r="I648" s="423"/>
      <c r="J648" s="423"/>
      <c r="K648" s="429"/>
      <c r="L648" s="187"/>
      <c r="M648" s="197"/>
      <c r="N648" s="197"/>
      <c r="O648" s="197"/>
      <c r="P648" s="187"/>
      <c r="Q648" s="198"/>
    </row>
    <row r="649" spans="1:17" x14ac:dyDescent="0.25">
      <c r="A649" s="136" t="s">
        <v>97</v>
      </c>
      <c r="B649" s="136">
        <v>2022</v>
      </c>
      <c r="C649" s="27" t="s">
        <v>151</v>
      </c>
      <c r="D649" s="27" t="s">
        <v>153</v>
      </c>
      <c r="E649" s="27" t="s">
        <v>92</v>
      </c>
      <c r="F649" s="34" t="s">
        <v>106</v>
      </c>
      <c r="G649" s="414" t="s">
        <v>146</v>
      </c>
      <c r="H649" s="164">
        <f t="shared" ref="H649:H703" si="113">SUM(I649:Q649)</f>
        <v>0</v>
      </c>
      <c r="I649" s="424"/>
      <c r="J649" s="424"/>
      <c r="K649" s="430"/>
      <c r="L649" s="190"/>
      <c r="M649" s="139"/>
      <c r="N649" s="139"/>
      <c r="O649" s="139"/>
      <c r="P649" s="190"/>
      <c r="Q649" s="199"/>
    </row>
    <row r="650" spans="1:17" x14ac:dyDescent="0.25">
      <c r="A650" s="136" t="s">
        <v>97</v>
      </c>
      <c r="B650" s="136">
        <v>2022</v>
      </c>
      <c r="C650" s="27" t="s">
        <v>151</v>
      </c>
      <c r="D650" s="27" t="s">
        <v>154</v>
      </c>
      <c r="E650" s="27" t="s">
        <v>92</v>
      </c>
      <c r="F650" s="34" t="s">
        <v>106</v>
      </c>
      <c r="G650" s="414" t="s">
        <v>146</v>
      </c>
      <c r="H650" s="164">
        <f t="shared" si="113"/>
        <v>0</v>
      </c>
      <c r="I650" s="424"/>
      <c r="J650" s="424"/>
      <c r="K650" s="430"/>
      <c r="L650" s="190"/>
      <c r="M650" s="139"/>
      <c r="N650" s="139"/>
      <c r="O650" s="139"/>
      <c r="P650" s="190"/>
      <c r="Q650" s="199"/>
    </row>
    <row r="651" spans="1:17" x14ac:dyDescent="0.25">
      <c r="A651" s="136" t="s">
        <v>97</v>
      </c>
      <c r="B651" s="136">
        <v>2022</v>
      </c>
      <c r="C651" s="27" t="s">
        <v>151</v>
      </c>
      <c r="D651" s="27" t="s">
        <v>155</v>
      </c>
      <c r="E651" s="27" t="s">
        <v>92</v>
      </c>
      <c r="F651" s="34" t="s">
        <v>106</v>
      </c>
      <c r="G651" s="414" t="s">
        <v>146</v>
      </c>
      <c r="H651" s="164">
        <f t="shared" si="113"/>
        <v>0</v>
      </c>
      <c r="I651" s="424"/>
      <c r="J651" s="424"/>
      <c r="K651" s="430"/>
      <c r="L651" s="190"/>
      <c r="M651" s="139"/>
      <c r="N651" s="139"/>
      <c r="O651" s="139"/>
      <c r="P651" s="190"/>
      <c r="Q651" s="199"/>
    </row>
    <row r="652" spans="1:17" x14ac:dyDescent="0.25">
      <c r="A652" s="136" t="s">
        <v>97</v>
      </c>
      <c r="B652" s="136">
        <v>2022</v>
      </c>
      <c r="C652" s="27" t="s">
        <v>151</v>
      </c>
      <c r="D652" s="27" t="s">
        <v>156</v>
      </c>
      <c r="E652" s="27" t="s">
        <v>92</v>
      </c>
      <c r="F652" s="34" t="s">
        <v>106</v>
      </c>
      <c r="G652" s="414" t="s">
        <v>146</v>
      </c>
      <c r="H652" s="164">
        <f t="shared" si="113"/>
        <v>0</v>
      </c>
      <c r="I652" s="424"/>
      <c r="J652" s="424"/>
      <c r="K652" s="430"/>
      <c r="L652" s="190"/>
      <c r="M652" s="139"/>
      <c r="N652" s="139"/>
      <c r="O652" s="139"/>
      <c r="P652" s="190"/>
      <c r="Q652" s="199"/>
    </row>
    <row r="653" spans="1:17" x14ac:dyDescent="0.25">
      <c r="A653" s="136" t="s">
        <v>97</v>
      </c>
      <c r="B653" s="136">
        <v>2022</v>
      </c>
      <c r="C653" s="27" t="s">
        <v>151</v>
      </c>
      <c r="D653" s="27" t="s">
        <v>157</v>
      </c>
      <c r="E653" s="27" t="s">
        <v>92</v>
      </c>
      <c r="F653" s="34" t="s">
        <v>106</v>
      </c>
      <c r="G653" s="414" t="s">
        <v>146</v>
      </c>
      <c r="H653" s="164">
        <f t="shared" si="113"/>
        <v>0</v>
      </c>
      <c r="I653" s="424"/>
      <c r="J653" s="424"/>
      <c r="K653" s="430"/>
      <c r="L653" s="190"/>
      <c r="M653" s="139"/>
      <c r="N653" s="139"/>
      <c r="O653" s="139"/>
      <c r="P653" s="190"/>
      <c r="Q653" s="199"/>
    </row>
    <row r="654" spans="1:17" x14ac:dyDescent="0.25">
      <c r="A654" s="136" t="s">
        <v>97</v>
      </c>
      <c r="B654" s="136">
        <v>2022</v>
      </c>
      <c r="C654" s="27" t="s">
        <v>151</v>
      </c>
      <c r="D654" s="27" t="s">
        <v>158</v>
      </c>
      <c r="E654" s="27" t="s">
        <v>92</v>
      </c>
      <c r="F654" s="34" t="s">
        <v>106</v>
      </c>
      <c r="G654" s="414" t="s">
        <v>146</v>
      </c>
      <c r="H654" s="164">
        <f t="shared" si="113"/>
        <v>0</v>
      </c>
      <c r="I654" s="424"/>
      <c r="J654" s="424"/>
      <c r="K654" s="430"/>
      <c r="L654" s="190"/>
      <c r="M654" s="139"/>
      <c r="N654" s="139"/>
      <c r="O654" s="139"/>
      <c r="P654" s="190"/>
      <c r="Q654" s="199"/>
    </row>
    <row r="655" spans="1:17" x14ac:dyDescent="0.25">
      <c r="A655" s="136" t="s">
        <v>97</v>
      </c>
      <c r="B655" s="136">
        <v>2022</v>
      </c>
      <c r="C655" s="27" t="s">
        <v>151</v>
      </c>
      <c r="D655" s="27" t="s">
        <v>159</v>
      </c>
      <c r="E655" s="27" t="s">
        <v>92</v>
      </c>
      <c r="F655" s="34" t="s">
        <v>106</v>
      </c>
      <c r="G655" s="414" t="s">
        <v>146</v>
      </c>
      <c r="H655" s="164">
        <f t="shared" si="113"/>
        <v>0</v>
      </c>
      <c r="I655" s="424"/>
      <c r="J655" s="424"/>
      <c r="K655" s="430"/>
      <c r="L655" s="190"/>
      <c r="M655" s="139"/>
      <c r="N655" s="139"/>
      <c r="O655" s="139"/>
      <c r="P655" s="190"/>
      <c r="Q655" s="199"/>
    </row>
    <row r="656" spans="1:17" x14ac:dyDescent="0.25">
      <c r="A656" s="136" t="s">
        <v>97</v>
      </c>
      <c r="B656" s="136">
        <v>2022</v>
      </c>
      <c r="C656" s="27" t="s">
        <v>151</v>
      </c>
      <c r="D656" s="27" t="s">
        <v>160</v>
      </c>
      <c r="E656" s="27" t="s">
        <v>92</v>
      </c>
      <c r="F656" s="34" t="s">
        <v>106</v>
      </c>
      <c r="G656" s="414" t="s">
        <v>146</v>
      </c>
      <c r="H656" s="164">
        <f t="shared" si="113"/>
        <v>0</v>
      </c>
      <c r="I656" s="424"/>
      <c r="J656" s="424"/>
      <c r="K656" s="430"/>
      <c r="L656" s="190"/>
      <c r="M656" s="139"/>
      <c r="N656" s="139"/>
      <c r="O656" s="139"/>
      <c r="P656" s="190"/>
      <c r="Q656" s="199"/>
    </row>
    <row r="657" spans="1:17" x14ac:dyDescent="0.25">
      <c r="A657" s="136" t="s">
        <v>97</v>
      </c>
      <c r="B657" s="136">
        <v>2022</v>
      </c>
      <c r="C657" s="27" t="s">
        <v>151</v>
      </c>
      <c r="D657" s="27" t="s">
        <v>161</v>
      </c>
      <c r="E657" s="27" t="s">
        <v>92</v>
      </c>
      <c r="F657" s="34" t="s">
        <v>106</v>
      </c>
      <c r="G657" s="414" t="s">
        <v>146</v>
      </c>
      <c r="H657" s="164">
        <f t="shared" si="113"/>
        <v>0</v>
      </c>
      <c r="I657" s="424"/>
      <c r="J657" s="424"/>
      <c r="K657" s="430"/>
      <c r="L657" s="190"/>
      <c r="M657" s="139"/>
      <c r="N657" s="139"/>
      <c r="O657" s="139"/>
      <c r="P657" s="190"/>
      <c r="Q657" s="199"/>
    </row>
    <row r="658" spans="1:17" x14ac:dyDescent="0.25">
      <c r="A658" s="136" t="s">
        <v>97</v>
      </c>
      <c r="B658" s="136">
        <v>2022</v>
      </c>
      <c r="C658" s="27" t="s">
        <v>151</v>
      </c>
      <c r="D658" s="27" t="s">
        <v>162</v>
      </c>
      <c r="E658" s="27" t="s">
        <v>92</v>
      </c>
      <c r="F658" s="34" t="s">
        <v>106</v>
      </c>
      <c r="G658" s="414" t="s">
        <v>146</v>
      </c>
      <c r="H658" s="164">
        <f t="shared" si="113"/>
        <v>0</v>
      </c>
      <c r="I658" s="424"/>
      <c r="J658" s="424"/>
      <c r="K658" s="430"/>
      <c r="L658" s="190"/>
      <c r="M658" s="139"/>
      <c r="N658" s="139"/>
      <c r="O658" s="139"/>
      <c r="P658" s="190"/>
      <c r="Q658" s="199"/>
    </row>
    <row r="659" spans="1:17" x14ac:dyDescent="0.25">
      <c r="A659" s="136" t="s">
        <v>97</v>
      </c>
      <c r="B659" s="136">
        <v>2022</v>
      </c>
      <c r="C659" s="27" t="s">
        <v>151</v>
      </c>
      <c r="D659" s="27" t="s">
        <v>163</v>
      </c>
      <c r="E659" s="27" t="s">
        <v>92</v>
      </c>
      <c r="F659" s="34" t="s">
        <v>106</v>
      </c>
      <c r="G659" s="414" t="s">
        <v>146</v>
      </c>
      <c r="H659" s="164">
        <f t="shared" si="113"/>
        <v>0</v>
      </c>
      <c r="I659" s="424"/>
      <c r="J659" s="424"/>
      <c r="K659" s="430"/>
      <c r="L659" s="190"/>
      <c r="M659" s="139"/>
      <c r="N659" s="139"/>
      <c r="O659" s="139"/>
      <c r="P659" s="190"/>
      <c r="Q659" s="199"/>
    </row>
    <row r="660" spans="1:17" x14ac:dyDescent="0.25">
      <c r="A660" s="136" t="s">
        <v>97</v>
      </c>
      <c r="B660" s="136">
        <v>2022</v>
      </c>
      <c r="C660" s="27" t="s">
        <v>151</v>
      </c>
      <c r="D660" s="27" t="s">
        <v>164</v>
      </c>
      <c r="E660" s="27" t="s">
        <v>92</v>
      </c>
      <c r="F660" s="34" t="s">
        <v>106</v>
      </c>
      <c r="G660" s="414" t="s">
        <v>146</v>
      </c>
      <c r="H660" s="164">
        <f t="shared" si="113"/>
        <v>0</v>
      </c>
      <c r="I660" s="424"/>
      <c r="J660" s="424"/>
      <c r="K660" s="430"/>
      <c r="L660" s="190"/>
      <c r="M660" s="139"/>
      <c r="N660" s="139"/>
      <c r="O660" s="139"/>
      <c r="P660" s="190"/>
      <c r="Q660" s="199"/>
    </row>
    <row r="661" spans="1:17" x14ac:dyDescent="0.25">
      <c r="A661" s="136" t="s">
        <v>97</v>
      </c>
      <c r="B661" s="136">
        <v>2022</v>
      </c>
      <c r="C661" s="27" t="s">
        <v>151</v>
      </c>
      <c r="D661" s="27" t="s">
        <v>165</v>
      </c>
      <c r="E661" s="27" t="s">
        <v>92</v>
      </c>
      <c r="F661" s="34" t="s">
        <v>106</v>
      </c>
      <c r="G661" s="414" t="s">
        <v>146</v>
      </c>
      <c r="H661" s="164">
        <f t="shared" si="113"/>
        <v>0</v>
      </c>
      <c r="I661" s="424"/>
      <c r="J661" s="424"/>
      <c r="K661" s="430"/>
      <c r="L661" s="190"/>
      <c r="M661" s="139"/>
      <c r="N661" s="139"/>
      <c r="O661" s="139"/>
      <c r="P661" s="190"/>
      <c r="Q661" s="199"/>
    </row>
    <row r="662" spans="1:17" x14ac:dyDescent="0.25">
      <c r="A662" s="136" t="s">
        <v>97</v>
      </c>
      <c r="B662" s="136">
        <v>2022</v>
      </c>
      <c r="C662" s="27" t="s">
        <v>166</v>
      </c>
      <c r="D662" s="27" t="s">
        <v>152</v>
      </c>
      <c r="E662" s="27" t="s">
        <v>92</v>
      </c>
      <c r="F662" s="34" t="s">
        <v>106</v>
      </c>
      <c r="G662" s="414" t="s">
        <v>146</v>
      </c>
      <c r="H662" s="164">
        <f t="shared" si="113"/>
        <v>0</v>
      </c>
      <c r="I662" s="424"/>
      <c r="J662" s="424"/>
      <c r="K662" s="430"/>
      <c r="L662" s="190"/>
      <c r="M662" s="139"/>
      <c r="N662" s="139"/>
      <c r="O662" s="139"/>
      <c r="P662" s="190"/>
      <c r="Q662" s="199"/>
    </row>
    <row r="663" spans="1:17" x14ac:dyDescent="0.25">
      <c r="A663" s="136" t="s">
        <v>97</v>
      </c>
      <c r="B663" s="136">
        <v>2022</v>
      </c>
      <c r="C663" s="27" t="s">
        <v>166</v>
      </c>
      <c r="D663" s="27" t="s">
        <v>153</v>
      </c>
      <c r="E663" s="27" t="s">
        <v>92</v>
      </c>
      <c r="F663" s="34" t="s">
        <v>106</v>
      </c>
      <c r="G663" s="414" t="s">
        <v>146</v>
      </c>
      <c r="H663" s="164">
        <f t="shared" si="113"/>
        <v>0</v>
      </c>
      <c r="I663" s="424"/>
      <c r="J663" s="424"/>
      <c r="K663" s="430"/>
      <c r="L663" s="190"/>
      <c r="M663" s="139"/>
      <c r="N663" s="139"/>
      <c r="O663" s="139"/>
      <c r="P663" s="190"/>
      <c r="Q663" s="199"/>
    </row>
    <row r="664" spans="1:17" x14ac:dyDescent="0.25">
      <c r="A664" s="136" t="s">
        <v>97</v>
      </c>
      <c r="B664" s="136">
        <v>2022</v>
      </c>
      <c r="C664" s="27" t="s">
        <v>166</v>
      </c>
      <c r="D664" s="27" t="s">
        <v>154</v>
      </c>
      <c r="E664" s="27" t="s">
        <v>92</v>
      </c>
      <c r="F664" s="34" t="s">
        <v>106</v>
      </c>
      <c r="G664" s="414" t="s">
        <v>146</v>
      </c>
      <c r="H664" s="164">
        <f t="shared" si="113"/>
        <v>0</v>
      </c>
      <c r="I664" s="424"/>
      <c r="J664" s="424"/>
      <c r="K664" s="430"/>
      <c r="L664" s="190"/>
      <c r="M664" s="139"/>
      <c r="N664" s="139"/>
      <c r="O664" s="139"/>
      <c r="P664" s="190"/>
      <c r="Q664" s="199"/>
    </row>
    <row r="665" spans="1:17" x14ac:dyDescent="0.25">
      <c r="A665" s="136" t="s">
        <v>97</v>
      </c>
      <c r="B665" s="136">
        <v>2022</v>
      </c>
      <c r="C665" s="27" t="s">
        <v>166</v>
      </c>
      <c r="D665" s="27" t="s">
        <v>155</v>
      </c>
      <c r="E665" s="27" t="s">
        <v>92</v>
      </c>
      <c r="F665" s="34" t="s">
        <v>106</v>
      </c>
      <c r="G665" s="414" t="s">
        <v>146</v>
      </c>
      <c r="H665" s="164">
        <f t="shared" si="113"/>
        <v>0</v>
      </c>
      <c r="I665" s="424"/>
      <c r="J665" s="424"/>
      <c r="K665" s="430"/>
      <c r="L665" s="190"/>
      <c r="M665" s="139"/>
      <c r="N665" s="139"/>
      <c r="O665" s="139"/>
      <c r="P665" s="190"/>
      <c r="Q665" s="199"/>
    </row>
    <row r="666" spans="1:17" x14ac:dyDescent="0.25">
      <c r="A666" s="136" t="s">
        <v>97</v>
      </c>
      <c r="B666" s="136">
        <v>2022</v>
      </c>
      <c r="C666" s="27" t="s">
        <v>166</v>
      </c>
      <c r="D666" s="27" t="s">
        <v>156</v>
      </c>
      <c r="E666" s="27" t="s">
        <v>92</v>
      </c>
      <c r="F666" s="34" t="s">
        <v>106</v>
      </c>
      <c r="G666" s="414" t="s">
        <v>146</v>
      </c>
      <c r="H666" s="164">
        <f t="shared" si="113"/>
        <v>0</v>
      </c>
      <c r="I666" s="424"/>
      <c r="J666" s="424"/>
      <c r="K666" s="430"/>
      <c r="L666" s="190"/>
      <c r="M666" s="139"/>
      <c r="N666" s="139"/>
      <c r="O666" s="139"/>
      <c r="P666" s="190"/>
      <c r="Q666" s="199"/>
    </row>
    <row r="667" spans="1:17" x14ac:dyDescent="0.25">
      <c r="A667" s="136" t="s">
        <v>97</v>
      </c>
      <c r="B667" s="136">
        <v>2022</v>
      </c>
      <c r="C667" s="27" t="s">
        <v>166</v>
      </c>
      <c r="D667" s="27" t="s">
        <v>157</v>
      </c>
      <c r="E667" s="27" t="s">
        <v>92</v>
      </c>
      <c r="F667" s="34" t="s">
        <v>106</v>
      </c>
      <c r="G667" s="414" t="s">
        <v>146</v>
      </c>
      <c r="H667" s="164">
        <f t="shared" si="113"/>
        <v>0</v>
      </c>
      <c r="I667" s="424"/>
      <c r="J667" s="424"/>
      <c r="K667" s="430"/>
      <c r="L667" s="190"/>
      <c r="M667" s="139"/>
      <c r="N667" s="139"/>
      <c r="O667" s="139"/>
      <c r="P667" s="190"/>
      <c r="Q667" s="199"/>
    </row>
    <row r="668" spans="1:17" x14ac:dyDescent="0.25">
      <c r="A668" s="136" t="s">
        <v>97</v>
      </c>
      <c r="B668" s="136">
        <v>2022</v>
      </c>
      <c r="C668" s="27" t="s">
        <v>166</v>
      </c>
      <c r="D668" s="27" t="s">
        <v>158</v>
      </c>
      <c r="E668" s="27" t="s">
        <v>92</v>
      </c>
      <c r="F668" s="34" t="s">
        <v>106</v>
      </c>
      <c r="G668" s="414" t="s">
        <v>146</v>
      </c>
      <c r="H668" s="164">
        <f t="shared" si="113"/>
        <v>0</v>
      </c>
      <c r="I668" s="424"/>
      <c r="J668" s="424"/>
      <c r="K668" s="430"/>
      <c r="L668" s="190"/>
      <c r="M668" s="139"/>
      <c r="N668" s="139"/>
      <c r="O668" s="139"/>
      <c r="P668" s="190"/>
      <c r="Q668" s="199"/>
    </row>
    <row r="669" spans="1:17" x14ac:dyDescent="0.25">
      <c r="A669" s="136" t="s">
        <v>97</v>
      </c>
      <c r="B669" s="136">
        <v>2022</v>
      </c>
      <c r="C669" s="27" t="s">
        <v>166</v>
      </c>
      <c r="D669" s="27" t="s">
        <v>159</v>
      </c>
      <c r="E669" s="27" t="s">
        <v>92</v>
      </c>
      <c r="F669" s="34" t="s">
        <v>106</v>
      </c>
      <c r="G669" s="414" t="s">
        <v>146</v>
      </c>
      <c r="H669" s="164">
        <f t="shared" si="113"/>
        <v>0</v>
      </c>
      <c r="I669" s="424"/>
      <c r="J669" s="424"/>
      <c r="K669" s="430"/>
      <c r="L669" s="190"/>
      <c r="M669" s="139"/>
      <c r="N669" s="139"/>
      <c r="O669" s="139"/>
      <c r="P669" s="190"/>
      <c r="Q669" s="199"/>
    </row>
    <row r="670" spans="1:17" x14ac:dyDescent="0.25">
      <c r="A670" s="136" t="s">
        <v>97</v>
      </c>
      <c r="B670" s="136">
        <v>2022</v>
      </c>
      <c r="C670" s="27" t="s">
        <v>166</v>
      </c>
      <c r="D670" s="27" t="s">
        <v>160</v>
      </c>
      <c r="E670" s="27" t="s">
        <v>92</v>
      </c>
      <c r="F670" s="34" t="s">
        <v>106</v>
      </c>
      <c r="G670" s="414" t="s">
        <v>146</v>
      </c>
      <c r="H670" s="164">
        <f t="shared" si="113"/>
        <v>0</v>
      </c>
      <c r="I670" s="424"/>
      <c r="J670" s="424"/>
      <c r="K670" s="430"/>
      <c r="L670" s="190"/>
      <c r="M670" s="139"/>
      <c r="N670" s="139"/>
      <c r="O670" s="139"/>
      <c r="P670" s="190"/>
      <c r="Q670" s="199"/>
    </row>
    <row r="671" spans="1:17" x14ac:dyDescent="0.25">
      <c r="A671" s="136" t="s">
        <v>97</v>
      </c>
      <c r="B671" s="136">
        <v>2022</v>
      </c>
      <c r="C671" s="27" t="s">
        <v>166</v>
      </c>
      <c r="D671" s="27" t="s">
        <v>161</v>
      </c>
      <c r="E671" s="27" t="s">
        <v>92</v>
      </c>
      <c r="F671" s="34" t="s">
        <v>106</v>
      </c>
      <c r="G671" s="414" t="s">
        <v>146</v>
      </c>
      <c r="H671" s="164">
        <f t="shared" si="113"/>
        <v>0</v>
      </c>
      <c r="I671" s="424"/>
      <c r="J671" s="424"/>
      <c r="K671" s="430"/>
      <c r="L671" s="190"/>
      <c r="M671" s="139"/>
      <c r="N671" s="139"/>
      <c r="O671" s="139"/>
      <c r="P671" s="190"/>
      <c r="Q671" s="199"/>
    </row>
    <row r="672" spans="1:17" x14ac:dyDescent="0.25">
      <c r="A672" s="136" t="s">
        <v>97</v>
      </c>
      <c r="B672" s="136">
        <v>2022</v>
      </c>
      <c r="C672" s="27" t="s">
        <v>166</v>
      </c>
      <c r="D672" s="27" t="s">
        <v>162</v>
      </c>
      <c r="E672" s="27" t="s">
        <v>92</v>
      </c>
      <c r="F672" s="34" t="s">
        <v>106</v>
      </c>
      <c r="G672" s="414" t="s">
        <v>146</v>
      </c>
      <c r="H672" s="164">
        <f t="shared" si="113"/>
        <v>0</v>
      </c>
      <c r="I672" s="424"/>
      <c r="J672" s="424"/>
      <c r="K672" s="430"/>
      <c r="L672" s="190"/>
      <c r="M672" s="139"/>
      <c r="N672" s="139"/>
      <c r="O672" s="139"/>
      <c r="P672" s="190"/>
      <c r="Q672" s="199"/>
    </row>
    <row r="673" spans="1:17" x14ac:dyDescent="0.25">
      <c r="A673" s="136" t="s">
        <v>97</v>
      </c>
      <c r="B673" s="136">
        <v>2022</v>
      </c>
      <c r="C673" s="27" t="s">
        <v>166</v>
      </c>
      <c r="D673" s="27" t="s">
        <v>163</v>
      </c>
      <c r="E673" s="27" t="s">
        <v>92</v>
      </c>
      <c r="F673" s="34" t="s">
        <v>106</v>
      </c>
      <c r="G673" s="414" t="s">
        <v>146</v>
      </c>
      <c r="H673" s="164">
        <f t="shared" si="113"/>
        <v>0</v>
      </c>
      <c r="I673" s="424"/>
      <c r="J673" s="424"/>
      <c r="K673" s="430"/>
      <c r="L673" s="190"/>
      <c r="M673" s="139"/>
      <c r="N673" s="139"/>
      <c r="O673" s="139"/>
      <c r="P673" s="190"/>
      <c r="Q673" s="199"/>
    </row>
    <row r="674" spans="1:17" x14ac:dyDescent="0.25">
      <c r="A674" s="136" t="s">
        <v>97</v>
      </c>
      <c r="B674" s="136">
        <v>2022</v>
      </c>
      <c r="C674" s="27" t="s">
        <v>166</v>
      </c>
      <c r="D674" s="27" t="s">
        <v>164</v>
      </c>
      <c r="E674" s="27" t="s">
        <v>92</v>
      </c>
      <c r="F674" s="34" t="s">
        <v>106</v>
      </c>
      <c r="G674" s="414" t="s">
        <v>146</v>
      </c>
      <c r="H674" s="164">
        <f t="shared" si="113"/>
        <v>0</v>
      </c>
      <c r="I674" s="424"/>
      <c r="J674" s="424"/>
      <c r="K674" s="430"/>
      <c r="L674" s="190"/>
      <c r="M674" s="139"/>
      <c r="N674" s="139"/>
      <c r="O674" s="139"/>
      <c r="P674" s="190"/>
      <c r="Q674" s="199"/>
    </row>
    <row r="675" spans="1:17" x14ac:dyDescent="0.25">
      <c r="A675" s="200" t="s">
        <v>97</v>
      </c>
      <c r="B675" s="200">
        <v>2022</v>
      </c>
      <c r="C675" s="84" t="s">
        <v>166</v>
      </c>
      <c r="D675" s="84" t="s">
        <v>165</v>
      </c>
      <c r="E675" s="27" t="s">
        <v>92</v>
      </c>
      <c r="F675" s="34" t="s">
        <v>106</v>
      </c>
      <c r="G675" s="414" t="s">
        <v>146</v>
      </c>
      <c r="H675" s="164">
        <f t="shared" si="113"/>
        <v>0</v>
      </c>
      <c r="I675" s="425"/>
      <c r="J675" s="425"/>
      <c r="K675" s="431"/>
      <c r="L675" s="194"/>
      <c r="M675" s="201"/>
      <c r="N675" s="201"/>
      <c r="O675" s="201"/>
      <c r="P675" s="194"/>
      <c r="Q675" s="202"/>
    </row>
    <row r="676" spans="1:17" x14ac:dyDescent="0.25">
      <c r="A676" s="136" t="s">
        <v>97</v>
      </c>
      <c r="B676" s="136">
        <v>2023</v>
      </c>
      <c r="C676" s="66" t="s">
        <v>151</v>
      </c>
      <c r="D676" s="66" t="s">
        <v>152</v>
      </c>
      <c r="E676" s="66" t="s">
        <v>92</v>
      </c>
      <c r="F676" s="106" t="s">
        <v>106</v>
      </c>
      <c r="G676" s="416" t="s">
        <v>146</v>
      </c>
      <c r="H676" s="161">
        <f t="shared" si="113"/>
        <v>0</v>
      </c>
      <c r="I676" s="423"/>
      <c r="J676" s="423"/>
      <c r="K676" s="429"/>
      <c r="L676" s="187"/>
      <c r="M676" s="197"/>
      <c r="N676" s="197"/>
      <c r="O676" s="197"/>
      <c r="P676" s="187"/>
      <c r="Q676" s="198"/>
    </row>
    <row r="677" spans="1:17" x14ac:dyDescent="0.25">
      <c r="A677" s="136" t="s">
        <v>97</v>
      </c>
      <c r="B677" s="136">
        <v>2023</v>
      </c>
      <c r="C677" s="27" t="s">
        <v>151</v>
      </c>
      <c r="D677" s="27" t="s">
        <v>153</v>
      </c>
      <c r="E677" s="27" t="s">
        <v>92</v>
      </c>
      <c r="F677" s="34" t="s">
        <v>106</v>
      </c>
      <c r="G677" s="414" t="s">
        <v>146</v>
      </c>
      <c r="H677" s="164">
        <f t="shared" si="113"/>
        <v>0</v>
      </c>
      <c r="I677" s="424"/>
      <c r="J677" s="424"/>
      <c r="K677" s="430"/>
      <c r="L677" s="190"/>
      <c r="M677" s="139"/>
      <c r="N677" s="139"/>
      <c r="O677" s="139"/>
      <c r="P677" s="190"/>
      <c r="Q677" s="199"/>
    </row>
    <row r="678" spans="1:17" x14ac:dyDescent="0.25">
      <c r="A678" s="136" t="s">
        <v>97</v>
      </c>
      <c r="B678" s="136">
        <v>2023</v>
      </c>
      <c r="C678" s="27" t="s">
        <v>151</v>
      </c>
      <c r="D678" s="27" t="s">
        <v>154</v>
      </c>
      <c r="E678" s="27" t="s">
        <v>92</v>
      </c>
      <c r="F678" s="34" t="s">
        <v>106</v>
      </c>
      <c r="G678" s="414" t="s">
        <v>146</v>
      </c>
      <c r="H678" s="164">
        <f t="shared" si="113"/>
        <v>0</v>
      </c>
      <c r="I678" s="424"/>
      <c r="J678" s="424"/>
      <c r="K678" s="430"/>
      <c r="L678" s="190"/>
      <c r="M678" s="139"/>
      <c r="N678" s="139"/>
      <c r="O678" s="139"/>
      <c r="P678" s="190"/>
      <c r="Q678" s="199"/>
    </row>
    <row r="679" spans="1:17" x14ac:dyDescent="0.25">
      <c r="A679" s="136" t="s">
        <v>97</v>
      </c>
      <c r="B679" s="136">
        <v>2023</v>
      </c>
      <c r="C679" s="27" t="s">
        <v>151</v>
      </c>
      <c r="D679" s="27" t="s">
        <v>155</v>
      </c>
      <c r="E679" s="27" t="s">
        <v>92</v>
      </c>
      <c r="F679" s="34" t="s">
        <v>106</v>
      </c>
      <c r="G679" s="414" t="s">
        <v>146</v>
      </c>
      <c r="H679" s="164">
        <f t="shared" si="113"/>
        <v>0</v>
      </c>
      <c r="I679" s="424"/>
      <c r="J679" s="424"/>
      <c r="K679" s="430"/>
      <c r="L679" s="190"/>
      <c r="M679" s="139"/>
      <c r="N679" s="139"/>
      <c r="O679" s="139"/>
      <c r="P679" s="190"/>
      <c r="Q679" s="199"/>
    </row>
    <row r="680" spans="1:17" x14ac:dyDescent="0.25">
      <c r="A680" s="136" t="s">
        <v>97</v>
      </c>
      <c r="B680" s="136">
        <v>2023</v>
      </c>
      <c r="C680" s="27" t="s">
        <v>151</v>
      </c>
      <c r="D680" s="27" t="s">
        <v>156</v>
      </c>
      <c r="E680" s="27" t="s">
        <v>92</v>
      </c>
      <c r="F680" s="34" t="s">
        <v>106</v>
      </c>
      <c r="G680" s="414" t="s">
        <v>146</v>
      </c>
      <c r="H680" s="164">
        <f t="shared" si="113"/>
        <v>0</v>
      </c>
      <c r="I680" s="424"/>
      <c r="J680" s="424"/>
      <c r="K680" s="430"/>
      <c r="L680" s="190"/>
      <c r="M680" s="139"/>
      <c r="N680" s="139"/>
      <c r="O680" s="139"/>
      <c r="P680" s="190"/>
      <c r="Q680" s="199"/>
    </row>
    <row r="681" spans="1:17" x14ac:dyDescent="0.25">
      <c r="A681" s="136" t="s">
        <v>97</v>
      </c>
      <c r="B681" s="136">
        <v>2023</v>
      </c>
      <c r="C681" s="27" t="s">
        <v>151</v>
      </c>
      <c r="D681" s="27" t="s">
        <v>157</v>
      </c>
      <c r="E681" s="27" t="s">
        <v>92</v>
      </c>
      <c r="F681" s="34" t="s">
        <v>106</v>
      </c>
      <c r="G681" s="414" t="s">
        <v>146</v>
      </c>
      <c r="H681" s="164">
        <f t="shared" si="113"/>
        <v>0</v>
      </c>
      <c r="I681" s="424"/>
      <c r="J681" s="424"/>
      <c r="K681" s="430"/>
      <c r="L681" s="190"/>
      <c r="M681" s="139"/>
      <c r="N681" s="139"/>
      <c r="O681" s="139"/>
      <c r="P681" s="190"/>
      <c r="Q681" s="199"/>
    </row>
    <row r="682" spans="1:17" x14ac:dyDescent="0.25">
      <c r="A682" s="136" t="s">
        <v>97</v>
      </c>
      <c r="B682" s="136">
        <v>2023</v>
      </c>
      <c r="C682" s="27" t="s">
        <v>151</v>
      </c>
      <c r="D682" s="27" t="s">
        <v>158</v>
      </c>
      <c r="E682" s="27" t="s">
        <v>92</v>
      </c>
      <c r="F682" s="34" t="s">
        <v>106</v>
      </c>
      <c r="G682" s="414" t="s">
        <v>146</v>
      </c>
      <c r="H682" s="164">
        <f t="shared" si="113"/>
        <v>0</v>
      </c>
      <c r="I682" s="424"/>
      <c r="J682" s="424"/>
      <c r="K682" s="430"/>
      <c r="L682" s="190"/>
      <c r="M682" s="139"/>
      <c r="N682" s="139"/>
      <c r="O682" s="139"/>
      <c r="P682" s="190"/>
      <c r="Q682" s="199"/>
    </row>
    <row r="683" spans="1:17" x14ac:dyDescent="0.25">
      <c r="A683" s="136" t="s">
        <v>97</v>
      </c>
      <c r="B683" s="136">
        <v>2023</v>
      </c>
      <c r="C683" s="27" t="s">
        <v>151</v>
      </c>
      <c r="D683" s="27" t="s">
        <v>159</v>
      </c>
      <c r="E683" s="27" t="s">
        <v>92</v>
      </c>
      <c r="F683" s="34" t="s">
        <v>106</v>
      </c>
      <c r="G683" s="414" t="s">
        <v>146</v>
      </c>
      <c r="H683" s="164">
        <f t="shared" si="113"/>
        <v>0</v>
      </c>
      <c r="I683" s="424"/>
      <c r="J683" s="424"/>
      <c r="K683" s="430"/>
      <c r="L683" s="190"/>
      <c r="M683" s="139"/>
      <c r="N683" s="139"/>
      <c r="O683" s="139"/>
      <c r="P683" s="190"/>
      <c r="Q683" s="199"/>
    </row>
    <row r="684" spans="1:17" x14ac:dyDescent="0.25">
      <c r="A684" s="136" t="s">
        <v>97</v>
      </c>
      <c r="B684" s="136">
        <v>2023</v>
      </c>
      <c r="C684" s="27" t="s">
        <v>151</v>
      </c>
      <c r="D684" s="27" t="s">
        <v>160</v>
      </c>
      <c r="E684" s="27" t="s">
        <v>92</v>
      </c>
      <c r="F684" s="34" t="s">
        <v>106</v>
      </c>
      <c r="G684" s="414" t="s">
        <v>146</v>
      </c>
      <c r="H684" s="164">
        <f t="shared" si="113"/>
        <v>0</v>
      </c>
      <c r="I684" s="424"/>
      <c r="J684" s="424"/>
      <c r="K684" s="430"/>
      <c r="L684" s="190"/>
      <c r="M684" s="139"/>
      <c r="N684" s="139"/>
      <c r="O684" s="139"/>
      <c r="P684" s="190"/>
      <c r="Q684" s="199"/>
    </row>
    <row r="685" spans="1:17" x14ac:dyDescent="0.25">
      <c r="A685" s="136" t="s">
        <v>97</v>
      </c>
      <c r="B685" s="136">
        <v>2023</v>
      </c>
      <c r="C685" s="27" t="s">
        <v>151</v>
      </c>
      <c r="D685" s="27" t="s">
        <v>161</v>
      </c>
      <c r="E685" s="27" t="s">
        <v>92</v>
      </c>
      <c r="F685" s="34" t="s">
        <v>106</v>
      </c>
      <c r="G685" s="414" t="s">
        <v>146</v>
      </c>
      <c r="H685" s="164">
        <f t="shared" si="113"/>
        <v>0</v>
      </c>
      <c r="I685" s="424"/>
      <c r="J685" s="424"/>
      <c r="K685" s="430"/>
      <c r="L685" s="190"/>
      <c r="M685" s="139"/>
      <c r="N685" s="139"/>
      <c r="O685" s="139"/>
      <c r="P685" s="190"/>
      <c r="Q685" s="199"/>
    </row>
    <row r="686" spans="1:17" x14ac:dyDescent="0.25">
      <c r="A686" s="136" t="s">
        <v>97</v>
      </c>
      <c r="B686" s="136">
        <v>2023</v>
      </c>
      <c r="C686" s="27" t="s">
        <v>151</v>
      </c>
      <c r="D686" s="27" t="s">
        <v>162</v>
      </c>
      <c r="E686" s="27" t="s">
        <v>92</v>
      </c>
      <c r="F686" s="34" t="s">
        <v>106</v>
      </c>
      <c r="G686" s="414" t="s">
        <v>146</v>
      </c>
      <c r="H686" s="164">
        <f t="shared" si="113"/>
        <v>0</v>
      </c>
      <c r="I686" s="424"/>
      <c r="J686" s="424"/>
      <c r="K686" s="430"/>
      <c r="L686" s="190"/>
      <c r="M686" s="139"/>
      <c r="N686" s="139"/>
      <c r="O686" s="139"/>
      <c r="P686" s="190"/>
      <c r="Q686" s="199"/>
    </row>
    <row r="687" spans="1:17" x14ac:dyDescent="0.25">
      <c r="A687" s="136" t="s">
        <v>97</v>
      </c>
      <c r="B687" s="136">
        <v>2023</v>
      </c>
      <c r="C687" s="27" t="s">
        <v>151</v>
      </c>
      <c r="D687" s="27" t="s">
        <v>163</v>
      </c>
      <c r="E687" s="27" t="s">
        <v>92</v>
      </c>
      <c r="F687" s="34" t="s">
        <v>106</v>
      </c>
      <c r="G687" s="414" t="s">
        <v>146</v>
      </c>
      <c r="H687" s="164">
        <f t="shared" si="113"/>
        <v>0</v>
      </c>
      <c r="I687" s="424"/>
      <c r="J687" s="424"/>
      <c r="K687" s="430"/>
      <c r="L687" s="190"/>
      <c r="M687" s="139"/>
      <c r="N687" s="139"/>
      <c r="O687" s="139"/>
      <c r="P687" s="190"/>
      <c r="Q687" s="199"/>
    </row>
    <row r="688" spans="1:17" x14ac:dyDescent="0.25">
      <c r="A688" s="136" t="s">
        <v>97</v>
      </c>
      <c r="B688" s="136">
        <v>2023</v>
      </c>
      <c r="C688" s="27" t="s">
        <v>151</v>
      </c>
      <c r="D688" s="27" t="s">
        <v>164</v>
      </c>
      <c r="E688" s="27" t="s">
        <v>92</v>
      </c>
      <c r="F688" s="34" t="s">
        <v>106</v>
      </c>
      <c r="G688" s="414" t="s">
        <v>146</v>
      </c>
      <c r="H688" s="164">
        <f t="shared" si="113"/>
        <v>0</v>
      </c>
      <c r="I688" s="424"/>
      <c r="J688" s="424"/>
      <c r="K688" s="430"/>
      <c r="L688" s="190"/>
      <c r="M688" s="139"/>
      <c r="N688" s="139"/>
      <c r="O688" s="139"/>
      <c r="P688" s="190"/>
      <c r="Q688" s="199"/>
    </row>
    <row r="689" spans="1:17" x14ac:dyDescent="0.25">
      <c r="A689" s="136" t="s">
        <v>97</v>
      </c>
      <c r="B689" s="136">
        <v>2023</v>
      </c>
      <c r="C689" s="27" t="s">
        <v>151</v>
      </c>
      <c r="D689" s="27" t="s">
        <v>165</v>
      </c>
      <c r="E689" s="27" t="s">
        <v>92</v>
      </c>
      <c r="F689" s="34" t="s">
        <v>106</v>
      </c>
      <c r="G689" s="414" t="s">
        <v>146</v>
      </c>
      <c r="H689" s="164">
        <f t="shared" si="113"/>
        <v>0</v>
      </c>
      <c r="I689" s="424"/>
      <c r="J689" s="424"/>
      <c r="K689" s="430"/>
      <c r="L689" s="190"/>
      <c r="M689" s="139"/>
      <c r="N689" s="139"/>
      <c r="O689" s="139"/>
      <c r="P689" s="190"/>
      <c r="Q689" s="199"/>
    </row>
    <row r="690" spans="1:17" x14ac:dyDescent="0.25">
      <c r="A690" s="136" t="s">
        <v>97</v>
      </c>
      <c r="B690" s="136">
        <v>2023</v>
      </c>
      <c r="C690" s="27" t="s">
        <v>166</v>
      </c>
      <c r="D690" s="27" t="s">
        <v>152</v>
      </c>
      <c r="E690" s="27" t="s">
        <v>92</v>
      </c>
      <c r="F690" s="34" t="s">
        <v>106</v>
      </c>
      <c r="G690" s="414" t="s">
        <v>146</v>
      </c>
      <c r="H690" s="164">
        <f t="shared" si="113"/>
        <v>0</v>
      </c>
      <c r="I690" s="424"/>
      <c r="J690" s="424"/>
      <c r="K690" s="430"/>
      <c r="L690" s="190"/>
      <c r="M690" s="139"/>
      <c r="N690" s="139"/>
      <c r="O690" s="139"/>
      <c r="P690" s="190"/>
      <c r="Q690" s="199"/>
    </row>
    <row r="691" spans="1:17" x14ac:dyDescent="0.25">
      <c r="A691" s="136" t="s">
        <v>97</v>
      </c>
      <c r="B691" s="136">
        <v>2023</v>
      </c>
      <c r="C691" s="27" t="s">
        <v>166</v>
      </c>
      <c r="D691" s="27" t="s">
        <v>153</v>
      </c>
      <c r="E691" s="27" t="s">
        <v>92</v>
      </c>
      <c r="F691" s="34" t="s">
        <v>106</v>
      </c>
      <c r="G691" s="414" t="s">
        <v>146</v>
      </c>
      <c r="H691" s="164">
        <f t="shared" si="113"/>
        <v>0</v>
      </c>
      <c r="I691" s="424"/>
      <c r="J691" s="424"/>
      <c r="K691" s="430"/>
      <c r="L691" s="190"/>
      <c r="M691" s="139"/>
      <c r="N691" s="139"/>
      <c r="O691" s="139"/>
      <c r="P691" s="190"/>
      <c r="Q691" s="199"/>
    </row>
    <row r="692" spans="1:17" x14ac:dyDescent="0.25">
      <c r="A692" s="136" t="s">
        <v>97</v>
      </c>
      <c r="B692" s="136">
        <v>2023</v>
      </c>
      <c r="C692" s="27" t="s">
        <v>166</v>
      </c>
      <c r="D692" s="27" t="s">
        <v>154</v>
      </c>
      <c r="E692" s="27" t="s">
        <v>92</v>
      </c>
      <c r="F692" s="34" t="s">
        <v>106</v>
      </c>
      <c r="G692" s="414" t="s">
        <v>146</v>
      </c>
      <c r="H692" s="164">
        <f t="shared" si="113"/>
        <v>0</v>
      </c>
      <c r="I692" s="424"/>
      <c r="J692" s="424"/>
      <c r="K692" s="430"/>
      <c r="L692" s="190"/>
      <c r="M692" s="139"/>
      <c r="N692" s="139"/>
      <c r="O692" s="139"/>
      <c r="P692" s="190"/>
      <c r="Q692" s="199"/>
    </row>
    <row r="693" spans="1:17" x14ac:dyDescent="0.25">
      <c r="A693" s="136" t="s">
        <v>97</v>
      </c>
      <c r="B693" s="136">
        <v>2023</v>
      </c>
      <c r="C693" s="27" t="s">
        <v>166</v>
      </c>
      <c r="D693" s="27" t="s">
        <v>155</v>
      </c>
      <c r="E693" s="27" t="s">
        <v>92</v>
      </c>
      <c r="F693" s="34" t="s">
        <v>106</v>
      </c>
      <c r="G693" s="414" t="s">
        <v>146</v>
      </c>
      <c r="H693" s="164">
        <f t="shared" si="113"/>
        <v>0</v>
      </c>
      <c r="I693" s="424"/>
      <c r="J693" s="424"/>
      <c r="K693" s="430"/>
      <c r="L693" s="190"/>
      <c r="M693" s="139"/>
      <c r="N693" s="139"/>
      <c r="O693" s="139"/>
      <c r="P693" s="190"/>
      <c r="Q693" s="199"/>
    </row>
    <row r="694" spans="1:17" x14ac:dyDescent="0.25">
      <c r="A694" s="136" t="s">
        <v>97</v>
      </c>
      <c r="B694" s="136">
        <v>2023</v>
      </c>
      <c r="C694" s="27" t="s">
        <v>166</v>
      </c>
      <c r="D694" s="27" t="s">
        <v>156</v>
      </c>
      <c r="E694" s="27" t="s">
        <v>92</v>
      </c>
      <c r="F694" s="34" t="s">
        <v>106</v>
      </c>
      <c r="G694" s="414" t="s">
        <v>146</v>
      </c>
      <c r="H694" s="164">
        <f t="shared" si="113"/>
        <v>0</v>
      </c>
      <c r="I694" s="424"/>
      <c r="J694" s="424"/>
      <c r="K694" s="430"/>
      <c r="L694" s="190"/>
      <c r="M694" s="139"/>
      <c r="N694" s="139"/>
      <c r="O694" s="139"/>
      <c r="P694" s="190"/>
      <c r="Q694" s="199"/>
    </row>
    <row r="695" spans="1:17" x14ac:dyDescent="0.25">
      <c r="A695" s="136" t="s">
        <v>97</v>
      </c>
      <c r="B695" s="136">
        <v>2023</v>
      </c>
      <c r="C695" s="27" t="s">
        <v>166</v>
      </c>
      <c r="D695" s="27" t="s">
        <v>157</v>
      </c>
      <c r="E695" s="27" t="s">
        <v>92</v>
      </c>
      <c r="F695" s="34" t="s">
        <v>106</v>
      </c>
      <c r="G695" s="414" t="s">
        <v>146</v>
      </c>
      <c r="H695" s="164">
        <f t="shared" si="113"/>
        <v>0</v>
      </c>
      <c r="I695" s="424"/>
      <c r="J695" s="424"/>
      <c r="K695" s="430"/>
      <c r="L695" s="190"/>
      <c r="M695" s="139"/>
      <c r="N695" s="139"/>
      <c r="O695" s="139"/>
      <c r="P695" s="190"/>
      <c r="Q695" s="199"/>
    </row>
    <row r="696" spans="1:17" x14ac:dyDescent="0.25">
      <c r="A696" s="136" t="s">
        <v>97</v>
      </c>
      <c r="B696" s="136">
        <v>2023</v>
      </c>
      <c r="C696" s="27" t="s">
        <v>166</v>
      </c>
      <c r="D696" s="27" t="s">
        <v>158</v>
      </c>
      <c r="E696" s="27" t="s">
        <v>92</v>
      </c>
      <c r="F696" s="34" t="s">
        <v>106</v>
      </c>
      <c r="G696" s="414" t="s">
        <v>146</v>
      </c>
      <c r="H696" s="164">
        <f t="shared" si="113"/>
        <v>0</v>
      </c>
      <c r="I696" s="424"/>
      <c r="J696" s="424"/>
      <c r="K696" s="430"/>
      <c r="L696" s="190"/>
      <c r="M696" s="139"/>
      <c r="N696" s="139"/>
      <c r="O696" s="139"/>
      <c r="P696" s="190"/>
      <c r="Q696" s="199"/>
    </row>
    <row r="697" spans="1:17" x14ac:dyDescent="0.25">
      <c r="A697" s="136" t="s">
        <v>97</v>
      </c>
      <c r="B697" s="136">
        <v>2023</v>
      </c>
      <c r="C697" s="27" t="s">
        <v>166</v>
      </c>
      <c r="D697" s="27" t="s">
        <v>159</v>
      </c>
      <c r="E697" s="27" t="s">
        <v>92</v>
      </c>
      <c r="F697" s="34" t="s">
        <v>106</v>
      </c>
      <c r="G697" s="414" t="s">
        <v>146</v>
      </c>
      <c r="H697" s="164">
        <f t="shared" si="113"/>
        <v>0</v>
      </c>
      <c r="I697" s="424"/>
      <c r="J697" s="424"/>
      <c r="K697" s="430"/>
      <c r="L697" s="190"/>
      <c r="M697" s="139"/>
      <c r="N697" s="139"/>
      <c r="O697" s="139"/>
      <c r="P697" s="190"/>
      <c r="Q697" s="199"/>
    </row>
    <row r="698" spans="1:17" x14ac:dyDescent="0.25">
      <c r="A698" s="136" t="s">
        <v>97</v>
      </c>
      <c r="B698" s="136">
        <v>2023</v>
      </c>
      <c r="C698" s="27" t="s">
        <v>166</v>
      </c>
      <c r="D698" s="27" t="s">
        <v>160</v>
      </c>
      <c r="E698" s="27" t="s">
        <v>92</v>
      </c>
      <c r="F698" s="34" t="s">
        <v>106</v>
      </c>
      <c r="G698" s="414" t="s">
        <v>146</v>
      </c>
      <c r="H698" s="164">
        <f t="shared" si="113"/>
        <v>0</v>
      </c>
      <c r="I698" s="424"/>
      <c r="J698" s="424"/>
      <c r="K698" s="430"/>
      <c r="L698" s="190"/>
      <c r="M698" s="139"/>
      <c r="N698" s="139"/>
      <c r="O698" s="139"/>
      <c r="P698" s="190"/>
      <c r="Q698" s="199"/>
    </row>
    <row r="699" spans="1:17" x14ac:dyDescent="0.25">
      <c r="A699" s="136" t="s">
        <v>97</v>
      </c>
      <c r="B699" s="136">
        <v>2023</v>
      </c>
      <c r="C699" s="27" t="s">
        <v>166</v>
      </c>
      <c r="D699" s="27" t="s">
        <v>161</v>
      </c>
      <c r="E699" s="27" t="s">
        <v>92</v>
      </c>
      <c r="F699" s="34" t="s">
        <v>106</v>
      </c>
      <c r="G699" s="414" t="s">
        <v>146</v>
      </c>
      <c r="H699" s="164">
        <f t="shared" si="113"/>
        <v>0</v>
      </c>
      <c r="I699" s="424"/>
      <c r="J699" s="424"/>
      <c r="K699" s="430"/>
      <c r="L699" s="190"/>
      <c r="M699" s="139"/>
      <c r="N699" s="139"/>
      <c r="O699" s="139"/>
      <c r="P699" s="190"/>
      <c r="Q699" s="199"/>
    </row>
    <row r="700" spans="1:17" x14ac:dyDescent="0.25">
      <c r="A700" s="136" t="s">
        <v>97</v>
      </c>
      <c r="B700" s="136">
        <v>2023</v>
      </c>
      <c r="C700" s="27" t="s">
        <v>166</v>
      </c>
      <c r="D700" s="27" t="s">
        <v>162</v>
      </c>
      <c r="E700" s="27" t="s">
        <v>92</v>
      </c>
      <c r="F700" s="34" t="s">
        <v>106</v>
      </c>
      <c r="G700" s="414" t="s">
        <v>146</v>
      </c>
      <c r="H700" s="164">
        <f t="shared" si="113"/>
        <v>0</v>
      </c>
      <c r="I700" s="424"/>
      <c r="J700" s="424"/>
      <c r="K700" s="430"/>
      <c r="L700" s="190"/>
      <c r="M700" s="139"/>
      <c r="N700" s="139"/>
      <c r="O700" s="139"/>
      <c r="P700" s="190"/>
      <c r="Q700" s="199"/>
    </row>
    <row r="701" spans="1:17" x14ac:dyDescent="0.25">
      <c r="A701" s="136" t="s">
        <v>97</v>
      </c>
      <c r="B701" s="136">
        <v>2023</v>
      </c>
      <c r="C701" s="27" t="s">
        <v>166</v>
      </c>
      <c r="D701" s="27" t="s">
        <v>163</v>
      </c>
      <c r="E701" s="27" t="s">
        <v>92</v>
      </c>
      <c r="F701" s="34" t="s">
        <v>106</v>
      </c>
      <c r="G701" s="414" t="s">
        <v>146</v>
      </c>
      <c r="H701" s="164">
        <f t="shared" si="113"/>
        <v>0</v>
      </c>
      <c r="I701" s="424"/>
      <c r="J701" s="424"/>
      <c r="K701" s="430"/>
      <c r="L701" s="190"/>
      <c r="M701" s="139"/>
      <c r="N701" s="139"/>
      <c r="O701" s="139"/>
      <c r="P701" s="190"/>
      <c r="Q701" s="199"/>
    </row>
    <row r="702" spans="1:17" x14ac:dyDescent="0.25">
      <c r="A702" s="136" t="s">
        <v>97</v>
      </c>
      <c r="B702" s="136">
        <v>2023</v>
      </c>
      <c r="C702" s="27" t="s">
        <v>166</v>
      </c>
      <c r="D702" s="27" t="s">
        <v>164</v>
      </c>
      <c r="E702" s="27" t="s">
        <v>92</v>
      </c>
      <c r="F702" s="34" t="s">
        <v>106</v>
      </c>
      <c r="G702" s="414" t="s">
        <v>146</v>
      </c>
      <c r="H702" s="164">
        <f t="shared" si="113"/>
        <v>0</v>
      </c>
      <c r="I702" s="424"/>
      <c r="J702" s="424"/>
      <c r="K702" s="430"/>
      <c r="L702" s="190"/>
      <c r="M702" s="139"/>
      <c r="N702" s="139"/>
      <c r="O702" s="139"/>
      <c r="P702" s="190"/>
      <c r="Q702" s="199"/>
    </row>
    <row r="703" spans="1:17" x14ac:dyDescent="0.25">
      <c r="A703" s="200" t="s">
        <v>97</v>
      </c>
      <c r="B703" s="200">
        <v>2023</v>
      </c>
      <c r="C703" s="84" t="s">
        <v>166</v>
      </c>
      <c r="D703" s="84" t="s">
        <v>165</v>
      </c>
      <c r="E703" s="84" t="s">
        <v>92</v>
      </c>
      <c r="F703" s="108" t="s">
        <v>106</v>
      </c>
      <c r="G703" s="415" t="s">
        <v>146</v>
      </c>
      <c r="H703" s="193">
        <f t="shared" si="113"/>
        <v>0</v>
      </c>
      <c r="I703" s="425"/>
      <c r="J703" s="425"/>
      <c r="K703" s="431"/>
      <c r="L703" s="194"/>
      <c r="M703" s="201"/>
      <c r="N703" s="201"/>
      <c r="O703" s="201"/>
      <c r="P703" s="194"/>
      <c r="Q703" s="202"/>
    </row>
  </sheetData>
  <sheetProtection algorithmName="SHA-512" hashValue="q182LLL4FCiNatobKYUuAyzSSUOmhRYKUopOob4EXjAIj25Kgm8FWZ590SKDcddu63teFw63W3cuuHYsgGSgyg==" saltValue="7V+YjT7gpL5gQdD+WW3yEw==" spinCount="100000" sheet="1" formatColumns="0" formatRows="0"/>
  <mergeCells count="5">
    <mergeCell ref="M6:P6"/>
    <mergeCell ref="A4:B4"/>
    <mergeCell ref="C4:E4"/>
    <mergeCell ref="I6:K6"/>
    <mergeCell ref="H6:H7"/>
  </mergeCells>
  <pageMargins left="0.7" right="0.7" top="0.75" bottom="0.75" header="0.3" footer="0.3"/>
  <pageSetup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M167"/>
  <sheetViews>
    <sheetView zoomScale="80" zoomScaleNormal="80" zoomScaleSheetLayoutView="90" workbookViewId="0">
      <pane ySplit="9" topLeftCell="A10" activePane="bottomLeft" state="frozen"/>
      <selection activeCell="K87" sqref="K87"/>
      <selection pane="bottomLeft"/>
    </sheetView>
  </sheetViews>
  <sheetFormatPr defaultColWidth="9.140625" defaultRowHeight="15" x14ac:dyDescent="0.25"/>
  <cols>
    <col min="1" max="1" width="13.140625" style="156" customWidth="1"/>
    <col min="2" max="2" width="11.140625" style="156" customWidth="1"/>
    <col min="3" max="3" width="32.140625" style="156" customWidth="1"/>
    <col min="4" max="5" width="21.140625" style="156" customWidth="1"/>
    <col min="6" max="6" width="20.140625" style="157" customWidth="1"/>
    <col min="7" max="10" width="9.140625" style="56"/>
    <col min="11" max="11" width="15" style="56" customWidth="1"/>
    <col min="12" max="16384" width="9.140625" style="56"/>
  </cols>
  <sheetData>
    <row r="1" spans="1:13" s="143" customFormat="1" ht="18.75" x14ac:dyDescent="0.3">
      <c r="A1" s="130" t="s">
        <v>168</v>
      </c>
      <c r="D1" s="305"/>
      <c r="E1" s="305"/>
      <c r="F1" s="36"/>
    </row>
    <row r="2" spans="1:13" s="143" customFormat="1" ht="15.75" x14ac:dyDescent="0.25">
      <c r="A2" s="131" t="s">
        <v>51</v>
      </c>
      <c r="F2" s="36"/>
    </row>
    <row r="3" spans="1:13" s="143" customFormat="1" ht="15.75" x14ac:dyDescent="0.25">
      <c r="A3" s="132" t="s">
        <v>241</v>
      </c>
      <c r="F3" s="36"/>
    </row>
    <row r="4" spans="1:13" s="45" customFormat="1" ht="15.75" x14ac:dyDescent="0.25">
      <c r="A4" s="499" t="s">
        <v>55</v>
      </c>
      <c r="B4" s="500"/>
      <c r="C4" s="501" t="str">
        <f>A!C5</f>
        <v>[Input Required]</v>
      </c>
      <c r="D4" s="502"/>
      <c r="E4" s="49"/>
      <c r="F4" s="49"/>
    </row>
    <row r="5" spans="1:13" s="144" customFormat="1" x14ac:dyDescent="0.25">
      <c r="F5" s="140"/>
    </row>
    <row r="6" spans="1:13" s="144" customFormat="1" ht="14.45" customHeight="1" x14ac:dyDescent="0.25">
      <c r="A6" s="503" t="s">
        <v>169</v>
      </c>
      <c r="B6" s="503"/>
      <c r="C6" s="503"/>
      <c r="D6" s="503"/>
      <c r="E6" s="503"/>
      <c r="F6" s="503"/>
      <c r="G6" s="145"/>
      <c r="H6" s="145"/>
      <c r="I6" s="145"/>
      <c r="J6" s="145"/>
      <c r="K6" s="145"/>
      <c r="L6" s="145"/>
      <c r="M6" s="145"/>
    </row>
    <row r="7" spans="1:13" s="144" customFormat="1" x14ac:dyDescent="0.25">
      <c r="A7" s="503"/>
      <c r="B7" s="503"/>
      <c r="C7" s="503"/>
      <c r="D7" s="503"/>
      <c r="E7" s="503"/>
      <c r="F7" s="503"/>
      <c r="G7" s="145"/>
      <c r="H7" s="145"/>
      <c r="I7" s="145"/>
      <c r="J7" s="145"/>
      <c r="K7" s="145"/>
      <c r="L7" s="145"/>
      <c r="M7" s="145"/>
    </row>
    <row r="8" spans="1:13" x14ac:dyDescent="0.25">
      <c r="A8" s="146"/>
      <c r="B8" s="146"/>
      <c r="C8" s="146"/>
      <c r="D8" s="146"/>
      <c r="E8" s="146"/>
      <c r="F8" s="147"/>
      <c r="G8" s="148"/>
      <c r="H8" s="148"/>
      <c r="I8" s="148"/>
      <c r="J8" s="148"/>
      <c r="K8" s="146"/>
    </row>
    <row r="9" spans="1:13" s="152" customFormat="1" x14ac:dyDescent="0.25">
      <c r="A9" s="339" t="s">
        <v>82</v>
      </c>
      <c r="B9" s="340" t="s">
        <v>83</v>
      </c>
      <c r="C9" s="340" t="s">
        <v>170</v>
      </c>
      <c r="D9" s="340" t="s">
        <v>171</v>
      </c>
      <c r="E9" s="340" t="s">
        <v>86</v>
      </c>
      <c r="F9" s="149" t="s">
        <v>172</v>
      </c>
      <c r="G9" s="150"/>
      <c r="H9" s="150"/>
      <c r="I9" s="150"/>
      <c r="J9" s="150"/>
      <c r="K9" s="151"/>
    </row>
    <row r="10" spans="1:13" s="152" customFormat="1" x14ac:dyDescent="0.25">
      <c r="A10" s="341" t="s">
        <v>80</v>
      </c>
      <c r="B10" s="342">
        <v>2021</v>
      </c>
      <c r="C10" s="342" t="s">
        <v>173</v>
      </c>
      <c r="D10" s="342" t="s">
        <v>92</v>
      </c>
      <c r="E10" s="342" t="s">
        <v>93</v>
      </c>
      <c r="F10" s="324">
        <f>SUM(F16:F20)</f>
        <v>0</v>
      </c>
      <c r="G10" s="150"/>
      <c r="H10" s="150"/>
      <c r="I10" s="150"/>
      <c r="J10" s="150"/>
      <c r="K10" s="151"/>
    </row>
    <row r="11" spans="1:13" s="152" customFormat="1" x14ac:dyDescent="0.25">
      <c r="A11" s="343" t="s">
        <v>80</v>
      </c>
      <c r="B11" s="344">
        <v>2021</v>
      </c>
      <c r="C11" s="344" t="s">
        <v>174</v>
      </c>
      <c r="D11" s="344" t="s">
        <v>92</v>
      </c>
      <c r="E11" s="344" t="s">
        <v>93</v>
      </c>
      <c r="F11" s="325">
        <f>SUM(F21:F24)</f>
        <v>0</v>
      </c>
      <c r="G11" s="150"/>
      <c r="H11" s="150"/>
      <c r="I11" s="150"/>
      <c r="J11" s="150"/>
      <c r="K11" s="151"/>
    </row>
    <row r="12" spans="1:13" s="152" customFormat="1" x14ac:dyDescent="0.25">
      <c r="A12" s="341" t="s">
        <v>80</v>
      </c>
      <c r="B12" s="342">
        <v>2022</v>
      </c>
      <c r="C12" s="342" t="s">
        <v>173</v>
      </c>
      <c r="D12" s="342" t="s">
        <v>92</v>
      </c>
      <c r="E12" s="342" t="s">
        <v>93</v>
      </c>
      <c r="F12" s="324">
        <f>SUM(F25:F29)</f>
        <v>0</v>
      </c>
      <c r="G12" s="150"/>
      <c r="H12" s="150"/>
      <c r="I12" s="150"/>
      <c r="J12" s="150"/>
      <c r="K12" s="151"/>
    </row>
    <row r="13" spans="1:13" s="152" customFormat="1" x14ac:dyDescent="0.25">
      <c r="A13" s="343" t="s">
        <v>80</v>
      </c>
      <c r="B13" s="344">
        <v>2022</v>
      </c>
      <c r="C13" s="344" t="s">
        <v>174</v>
      </c>
      <c r="D13" s="344" t="s">
        <v>92</v>
      </c>
      <c r="E13" s="344" t="s">
        <v>93</v>
      </c>
      <c r="F13" s="325">
        <f>SUM(F30:F33)</f>
        <v>0</v>
      </c>
      <c r="G13" s="150"/>
      <c r="H13" s="150"/>
      <c r="I13" s="150"/>
      <c r="J13" s="150"/>
      <c r="K13" s="151"/>
    </row>
    <row r="14" spans="1:13" s="152" customFormat="1" x14ac:dyDescent="0.25">
      <c r="A14" s="341" t="s">
        <v>80</v>
      </c>
      <c r="B14" s="342">
        <v>2023</v>
      </c>
      <c r="C14" s="342" t="s">
        <v>173</v>
      </c>
      <c r="D14" s="342" t="s">
        <v>92</v>
      </c>
      <c r="E14" s="342" t="s">
        <v>93</v>
      </c>
      <c r="F14" s="324">
        <f>SUM(F34:F38)</f>
        <v>0</v>
      </c>
      <c r="G14" s="150"/>
      <c r="H14" s="150"/>
      <c r="I14" s="150"/>
      <c r="J14" s="150"/>
      <c r="K14" s="151"/>
    </row>
    <row r="15" spans="1:13" s="152" customFormat="1" x14ac:dyDescent="0.25">
      <c r="A15" s="343" t="s">
        <v>80</v>
      </c>
      <c r="B15" s="344">
        <v>2023</v>
      </c>
      <c r="C15" s="344" t="s">
        <v>174</v>
      </c>
      <c r="D15" s="344" t="s">
        <v>92</v>
      </c>
      <c r="E15" s="344" t="s">
        <v>93</v>
      </c>
      <c r="F15" s="325">
        <f>SUM(F39:F42)</f>
        <v>0</v>
      </c>
      <c r="G15" s="150"/>
      <c r="H15" s="150"/>
      <c r="I15" s="150"/>
      <c r="J15" s="150"/>
      <c r="K15" s="151"/>
    </row>
    <row r="16" spans="1:13" x14ac:dyDescent="0.25">
      <c r="A16" s="345" t="s">
        <v>80</v>
      </c>
      <c r="B16" s="346">
        <v>2021</v>
      </c>
      <c r="C16" s="346" t="s">
        <v>173</v>
      </c>
      <c r="D16" s="346" t="s">
        <v>175</v>
      </c>
      <c r="E16" s="417" t="s">
        <v>146</v>
      </c>
      <c r="F16" s="153"/>
      <c r="G16" s="148"/>
      <c r="H16" s="148"/>
      <c r="I16" s="148"/>
      <c r="J16" s="148"/>
      <c r="K16" s="146"/>
    </row>
    <row r="17" spans="1:11" x14ac:dyDescent="0.25">
      <c r="A17" s="347" t="s">
        <v>80</v>
      </c>
      <c r="B17" s="348">
        <v>2021</v>
      </c>
      <c r="C17" s="348" t="s">
        <v>173</v>
      </c>
      <c r="D17" s="348" t="s">
        <v>176</v>
      </c>
      <c r="E17" s="371" t="s">
        <v>146</v>
      </c>
      <c r="F17" s="154"/>
      <c r="G17" s="148"/>
      <c r="H17" s="148"/>
      <c r="I17" s="148"/>
      <c r="J17" s="148"/>
      <c r="K17" s="146"/>
    </row>
    <row r="18" spans="1:11" x14ac:dyDescent="0.25">
      <c r="A18" s="347" t="s">
        <v>80</v>
      </c>
      <c r="B18" s="348">
        <v>2021</v>
      </c>
      <c r="C18" s="348" t="s">
        <v>173</v>
      </c>
      <c r="D18" s="348" t="s">
        <v>177</v>
      </c>
      <c r="E18" s="371" t="s">
        <v>146</v>
      </c>
      <c r="F18" s="154"/>
      <c r="G18" s="148"/>
      <c r="H18" s="148"/>
      <c r="I18" s="148"/>
      <c r="J18" s="148"/>
      <c r="K18" s="146"/>
    </row>
    <row r="19" spans="1:11" x14ac:dyDescent="0.25">
      <c r="A19" s="347" t="s">
        <v>80</v>
      </c>
      <c r="B19" s="348">
        <v>2021</v>
      </c>
      <c r="C19" s="348" t="s">
        <v>173</v>
      </c>
      <c r="D19" s="348" t="s">
        <v>178</v>
      </c>
      <c r="E19" s="371" t="s">
        <v>146</v>
      </c>
      <c r="F19" s="154"/>
      <c r="G19" s="148"/>
      <c r="H19" s="148"/>
      <c r="I19" s="148"/>
      <c r="J19" s="148"/>
      <c r="K19" s="146"/>
    </row>
    <row r="20" spans="1:11" x14ac:dyDescent="0.25">
      <c r="A20" s="349" t="s">
        <v>80</v>
      </c>
      <c r="B20" s="350">
        <v>2021</v>
      </c>
      <c r="C20" s="350" t="s">
        <v>173</v>
      </c>
      <c r="D20" s="350" t="s">
        <v>179</v>
      </c>
      <c r="E20" s="418" t="s">
        <v>146</v>
      </c>
      <c r="F20" s="155"/>
      <c r="G20" s="148"/>
      <c r="H20" s="148"/>
      <c r="I20" s="148"/>
      <c r="J20" s="148"/>
      <c r="K20" s="146"/>
    </row>
    <row r="21" spans="1:11" x14ac:dyDescent="0.25">
      <c r="A21" s="345" t="s">
        <v>80</v>
      </c>
      <c r="B21" s="346">
        <v>2021</v>
      </c>
      <c r="C21" s="346" t="s">
        <v>174</v>
      </c>
      <c r="D21" s="346" t="s">
        <v>180</v>
      </c>
      <c r="E21" s="417" t="s">
        <v>146</v>
      </c>
      <c r="F21" s="153"/>
      <c r="G21" s="148"/>
      <c r="H21" s="148"/>
      <c r="I21" s="148"/>
      <c r="J21" s="148"/>
      <c r="K21" s="146"/>
    </row>
    <row r="22" spans="1:11" x14ac:dyDescent="0.25">
      <c r="A22" s="347" t="s">
        <v>80</v>
      </c>
      <c r="B22" s="348">
        <v>2021</v>
      </c>
      <c r="C22" s="348" t="s">
        <v>174</v>
      </c>
      <c r="D22" s="348" t="s">
        <v>181</v>
      </c>
      <c r="E22" s="371" t="s">
        <v>146</v>
      </c>
      <c r="F22" s="154"/>
      <c r="G22" s="148"/>
      <c r="H22" s="148"/>
      <c r="I22" s="148"/>
      <c r="J22" s="148"/>
      <c r="K22" s="146"/>
    </row>
    <row r="23" spans="1:11" x14ac:dyDescent="0.25">
      <c r="A23" s="347" t="s">
        <v>80</v>
      </c>
      <c r="B23" s="348">
        <v>2021</v>
      </c>
      <c r="C23" s="348" t="s">
        <v>174</v>
      </c>
      <c r="D23" s="348" t="s">
        <v>182</v>
      </c>
      <c r="E23" s="371" t="s">
        <v>146</v>
      </c>
      <c r="F23" s="154"/>
      <c r="G23" s="148"/>
      <c r="H23" s="148"/>
      <c r="I23" s="148"/>
      <c r="J23" s="148"/>
      <c r="K23" s="146"/>
    </row>
    <row r="24" spans="1:11" x14ac:dyDescent="0.25">
      <c r="A24" s="349" t="s">
        <v>80</v>
      </c>
      <c r="B24" s="350">
        <v>2021</v>
      </c>
      <c r="C24" s="350" t="s">
        <v>174</v>
      </c>
      <c r="D24" s="350" t="s">
        <v>183</v>
      </c>
      <c r="E24" s="418" t="s">
        <v>146</v>
      </c>
      <c r="F24" s="155"/>
      <c r="G24" s="148"/>
      <c r="H24" s="148"/>
      <c r="I24" s="148"/>
      <c r="J24" s="148"/>
      <c r="K24" s="146"/>
    </row>
    <row r="25" spans="1:11" x14ac:dyDescent="0.25">
      <c r="A25" s="345" t="s">
        <v>80</v>
      </c>
      <c r="B25" s="346">
        <v>2022</v>
      </c>
      <c r="C25" s="346" t="s">
        <v>173</v>
      </c>
      <c r="D25" s="346" t="s">
        <v>175</v>
      </c>
      <c r="E25" s="417" t="s">
        <v>146</v>
      </c>
      <c r="F25" s="153"/>
      <c r="G25" s="148"/>
      <c r="H25" s="148"/>
      <c r="I25" s="148"/>
      <c r="J25" s="148"/>
      <c r="K25" s="146"/>
    </row>
    <row r="26" spans="1:11" x14ac:dyDescent="0.25">
      <c r="A26" s="347" t="s">
        <v>80</v>
      </c>
      <c r="B26" s="348">
        <v>2022</v>
      </c>
      <c r="C26" s="348" t="s">
        <v>173</v>
      </c>
      <c r="D26" s="348" t="s">
        <v>176</v>
      </c>
      <c r="E26" s="371" t="s">
        <v>146</v>
      </c>
      <c r="F26" s="154"/>
      <c r="G26" s="148"/>
      <c r="H26" s="148"/>
      <c r="I26" s="148"/>
      <c r="J26" s="148"/>
      <c r="K26" s="146"/>
    </row>
    <row r="27" spans="1:11" x14ac:dyDescent="0.25">
      <c r="A27" s="347" t="s">
        <v>80</v>
      </c>
      <c r="B27" s="348">
        <v>2022</v>
      </c>
      <c r="C27" s="348" t="s">
        <v>173</v>
      </c>
      <c r="D27" s="348" t="s">
        <v>177</v>
      </c>
      <c r="E27" s="371" t="s">
        <v>146</v>
      </c>
      <c r="F27" s="154"/>
      <c r="G27" s="148"/>
      <c r="H27" s="148"/>
      <c r="I27" s="148"/>
      <c r="J27" s="148"/>
      <c r="K27" s="146"/>
    </row>
    <row r="28" spans="1:11" x14ac:dyDescent="0.25">
      <c r="A28" s="347" t="s">
        <v>80</v>
      </c>
      <c r="B28" s="348">
        <v>2022</v>
      </c>
      <c r="C28" s="348" t="s">
        <v>173</v>
      </c>
      <c r="D28" s="348" t="s">
        <v>178</v>
      </c>
      <c r="E28" s="371" t="s">
        <v>146</v>
      </c>
      <c r="F28" s="154"/>
      <c r="G28" s="148"/>
      <c r="H28" s="148"/>
      <c r="I28" s="148"/>
      <c r="J28" s="148"/>
      <c r="K28" s="146"/>
    </row>
    <row r="29" spans="1:11" x14ac:dyDescent="0.25">
      <c r="A29" s="349" t="s">
        <v>80</v>
      </c>
      <c r="B29" s="350">
        <v>2022</v>
      </c>
      <c r="C29" s="350" t="s">
        <v>173</v>
      </c>
      <c r="D29" s="350" t="s">
        <v>179</v>
      </c>
      <c r="E29" s="418" t="s">
        <v>146</v>
      </c>
      <c r="F29" s="155"/>
      <c r="G29" s="148"/>
      <c r="H29" s="148"/>
      <c r="I29" s="148"/>
      <c r="J29" s="148"/>
      <c r="K29" s="146"/>
    </row>
    <row r="30" spans="1:11" x14ac:dyDescent="0.25">
      <c r="A30" s="345" t="s">
        <v>80</v>
      </c>
      <c r="B30" s="346">
        <v>2022</v>
      </c>
      <c r="C30" s="346" t="s">
        <v>174</v>
      </c>
      <c r="D30" s="346" t="s">
        <v>180</v>
      </c>
      <c r="E30" s="417" t="s">
        <v>146</v>
      </c>
      <c r="F30" s="153"/>
      <c r="G30" s="148"/>
      <c r="H30" s="148"/>
      <c r="I30" s="148"/>
      <c r="J30" s="148"/>
      <c r="K30" s="146"/>
    </row>
    <row r="31" spans="1:11" x14ac:dyDescent="0.25">
      <c r="A31" s="347" t="s">
        <v>80</v>
      </c>
      <c r="B31" s="348">
        <v>2022</v>
      </c>
      <c r="C31" s="348" t="s">
        <v>174</v>
      </c>
      <c r="D31" s="348" t="s">
        <v>181</v>
      </c>
      <c r="E31" s="371" t="s">
        <v>146</v>
      </c>
      <c r="F31" s="154"/>
      <c r="G31" s="148"/>
      <c r="H31" s="148"/>
      <c r="I31" s="148"/>
      <c r="J31" s="148"/>
      <c r="K31" s="146"/>
    </row>
    <row r="32" spans="1:11" x14ac:dyDescent="0.25">
      <c r="A32" s="347" t="s">
        <v>80</v>
      </c>
      <c r="B32" s="348">
        <v>2022</v>
      </c>
      <c r="C32" s="348" t="s">
        <v>174</v>
      </c>
      <c r="D32" s="348" t="s">
        <v>182</v>
      </c>
      <c r="E32" s="371" t="s">
        <v>146</v>
      </c>
      <c r="F32" s="154"/>
      <c r="G32" s="148"/>
      <c r="H32" s="148"/>
      <c r="I32" s="148"/>
      <c r="J32" s="148"/>
      <c r="K32" s="146"/>
    </row>
    <row r="33" spans="1:11" x14ac:dyDescent="0.25">
      <c r="A33" s="349" t="s">
        <v>80</v>
      </c>
      <c r="B33" s="350">
        <v>2022</v>
      </c>
      <c r="C33" s="350" t="s">
        <v>174</v>
      </c>
      <c r="D33" s="350" t="s">
        <v>183</v>
      </c>
      <c r="E33" s="418" t="s">
        <v>146</v>
      </c>
      <c r="F33" s="155"/>
      <c r="G33" s="148"/>
      <c r="H33" s="148"/>
      <c r="I33" s="148"/>
      <c r="J33" s="148"/>
      <c r="K33" s="146"/>
    </row>
    <row r="34" spans="1:11" x14ac:dyDescent="0.25">
      <c r="A34" s="345" t="s">
        <v>80</v>
      </c>
      <c r="B34" s="346">
        <v>2023</v>
      </c>
      <c r="C34" s="346" t="s">
        <v>173</v>
      </c>
      <c r="D34" s="346" t="s">
        <v>175</v>
      </c>
      <c r="E34" s="417" t="s">
        <v>146</v>
      </c>
      <c r="F34" s="153"/>
      <c r="G34" s="148"/>
      <c r="H34" s="148"/>
      <c r="I34" s="148"/>
      <c r="J34" s="148"/>
      <c r="K34" s="146"/>
    </row>
    <row r="35" spans="1:11" x14ac:dyDescent="0.25">
      <c r="A35" s="347" t="s">
        <v>80</v>
      </c>
      <c r="B35" s="348">
        <v>2023</v>
      </c>
      <c r="C35" s="348" t="s">
        <v>173</v>
      </c>
      <c r="D35" s="348" t="s">
        <v>176</v>
      </c>
      <c r="E35" s="371" t="s">
        <v>146</v>
      </c>
      <c r="F35" s="154"/>
      <c r="G35" s="148"/>
      <c r="H35" s="148"/>
      <c r="I35" s="148"/>
      <c r="J35" s="148"/>
      <c r="K35" s="146"/>
    </row>
    <row r="36" spans="1:11" x14ac:dyDescent="0.25">
      <c r="A36" s="347" t="s">
        <v>80</v>
      </c>
      <c r="B36" s="348">
        <v>2023</v>
      </c>
      <c r="C36" s="348" t="s">
        <v>173</v>
      </c>
      <c r="D36" s="348" t="s">
        <v>177</v>
      </c>
      <c r="E36" s="371" t="s">
        <v>146</v>
      </c>
      <c r="F36" s="154"/>
      <c r="G36" s="148"/>
      <c r="H36" s="148"/>
      <c r="I36" s="148"/>
      <c r="J36" s="148"/>
      <c r="K36" s="146"/>
    </row>
    <row r="37" spans="1:11" x14ac:dyDescent="0.25">
      <c r="A37" s="347" t="s">
        <v>80</v>
      </c>
      <c r="B37" s="348">
        <v>2023</v>
      </c>
      <c r="C37" s="348" t="s">
        <v>173</v>
      </c>
      <c r="D37" s="348" t="s">
        <v>178</v>
      </c>
      <c r="E37" s="371" t="s">
        <v>146</v>
      </c>
      <c r="F37" s="154"/>
      <c r="G37" s="148"/>
      <c r="H37" s="148"/>
      <c r="I37" s="148"/>
      <c r="J37" s="148"/>
      <c r="K37" s="146"/>
    </row>
    <row r="38" spans="1:11" x14ac:dyDescent="0.25">
      <c r="A38" s="349" t="s">
        <v>80</v>
      </c>
      <c r="B38" s="350">
        <v>2023</v>
      </c>
      <c r="C38" s="350" t="s">
        <v>173</v>
      </c>
      <c r="D38" s="350" t="s">
        <v>179</v>
      </c>
      <c r="E38" s="418" t="s">
        <v>146</v>
      </c>
      <c r="F38" s="155"/>
      <c r="G38" s="148"/>
      <c r="H38" s="148"/>
      <c r="I38" s="148"/>
      <c r="J38" s="148"/>
      <c r="K38" s="146"/>
    </row>
    <row r="39" spans="1:11" x14ac:dyDescent="0.25">
      <c r="A39" s="345" t="s">
        <v>80</v>
      </c>
      <c r="B39" s="346">
        <v>2023</v>
      </c>
      <c r="C39" s="346" t="s">
        <v>174</v>
      </c>
      <c r="D39" s="346" t="s">
        <v>180</v>
      </c>
      <c r="E39" s="417" t="s">
        <v>146</v>
      </c>
      <c r="F39" s="153"/>
      <c r="G39" s="148"/>
      <c r="H39" s="148"/>
      <c r="I39" s="148"/>
      <c r="J39" s="148"/>
      <c r="K39" s="146"/>
    </row>
    <row r="40" spans="1:11" x14ac:dyDescent="0.25">
      <c r="A40" s="347" t="s">
        <v>80</v>
      </c>
      <c r="B40" s="348">
        <v>2023</v>
      </c>
      <c r="C40" s="348" t="s">
        <v>174</v>
      </c>
      <c r="D40" s="348" t="s">
        <v>181</v>
      </c>
      <c r="E40" s="371" t="s">
        <v>146</v>
      </c>
      <c r="F40" s="154"/>
      <c r="G40" s="148"/>
      <c r="H40" s="148"/>
      <c r="I40" s="148"/>
      <c r="J40" s="148"/>
      <c r="K40" s="146"/>
    </row>
    <row r="41" spans="1:11" x14ac:dyDescent="0.25">
      <c r="A41" s="347" t="s">
        <v>80</v>
      </c>
      <c r="B41" s="348">
        <v>2023</v>
      </c>
      <c r="C41" s="348" t="s">
        <v>174</v>
      </c>
      <c r="D41" s="348" t="s">
        <v>182</v>
      </c>
      <c r="E41" s="371" t="s">
        <v>146</v>
      </c>
      <c r="F41" s="154"/>
      <c r="G41" s="148"/>
      <c r="H41" s="148"/>
      <c r="I41" s="148"/>
      <c r="J41" s="148"/>
      <c r="K41" s="146"/>
    </row>
    <row r="42" spans="1:11" x14ac:dyDescent="0.25">
      <c r="A42" s="349" t="s">
        <v>80</v>
      </c>
      <c r="B42" s="350">
        <v>2023</v>
      </c>
      <c r="C42" s="350" t="s">
        <v>174</v>
      </c>
      <c r="D42" s="350" t="s">
        <v>183</v>
      </c>
      <c r="E42" s="418" t="s">
        <v>146</v>
      </c>
      <c r="F42" s="155"/>
      <c r="G42" s="148"/>
      <c r="H42" s="148"/>
      <c r="I42" s="148"/>
      <c r="J42" s="148"/>
      <c r="K42" s="146"/>
    </row>
    <row r="43" spans="1:11" x14ac:dyDescent="0.25">
      <c r="A43" s="146"/>
      <c r="B43" s="146"/>
      <c r="C43" s="146"/>
      <c r="D43" s="146"/>
      <c r="E43" s="146"/>
      <c r="F43" s="147"/>
      <c r="G43" s="148"/>
      <c r="H43" s="148"/>
      <c r="I43" s="148"/>
      <c r="J43" s="148"/>
      <c r="K43" s="146"/>
    </row>
    <row r="44" spans="1:11" x14ac:dyDescent="0.25">
      <c r="A44" s="146"/>
      <c r="B44" s="146"/>
      <c r="C44" s="146"/>
      <c r="D44" s="146"/>
      <c r="E44" s="146"/>
      <c r="F44" s="147"/>
      <c r="G44" s="148"/>
      <c r="H44" s="148"/>
      <c r="I44" s="148"/>
      <c r="J44" s="148"/>
      <c r="K44" s="146"/>
    </row>
    <row r="45" spans="1:11" x14ac:dyDescent="0.25">
      <c r="A45" s="146"/>
      <c r="B45" s="146"/>
      <c r="C45" s="146"/>
      <c r="D45" s="146"/>
      <c r="E45" s="146"/>
      <c r="F45" s="147"/>
      <c r="G45" s="148"/>
      <c r="H45" s="148"/>
      <c r="I45" s="148"/>
      <c r="J45" s="148"/>
      <c r="K45" s="146"/>
    </row>
    <row r="46" spans="1:11" x14ac:dyDescent="0.25">
      <c r="A46" s="146"/>
      <c r="B46" s="146"/>
      <c r="C46" s="146"/>
      <c r="D46" s="146"/>
      <c r="E46" s="146"/>
      <c r="F46" s="147"/>
      <c r="G46" s="148"/>
      <c r="H46" s="148"/>
      <c r="I46" s="148"/>
      <c r="J46" s="148"/>
      <c r="K46" s="146"/>
    </row>
    <row r="47" spans="1:11" x14ac:dyDescent="0.25">
      <c r="A47" s="146"/>
      <c r="B47" s="146"/>
      <c r="C47" s="146"/>
      <c r="D47" s="146"/>
      <c r="E47" s="146"/>
      <c r="F47" s="147"/>
      <c r="G47" s="148"/>
      <c r="H47" s="148"/>
      <c r="I47" s="148"/>
      <c r="J47" s="148"/>
      <c r="K47" s="146"/>
    </row>
    <row r="48" spans="1:11" x14ac:dyDescent="0.25">
      <c r="A48" s="146"/>
      <c r="B48" s="146"/>
      <c r="C48" s="146"/>
      <c r="D48" s="146"/>
      <c r="E48" s="146"/>
      <c r="F48" s="147"/>
      <c r="G48" s="148"/>
      <c r="H48" s="148"/>
      <c r="I48" s="148"/>
      <c r="J48" s="148"/>
      <c r="K48" s="146"/>
    </row>
    <row r="49" spans="1:11" x14ac:dyDescent="0.25">
      <c r="A49" s="146"/>
      <c r="B49" s="146"/>
      <c r="C49" s="146"/>
      <c r="D49" s="146"/>
      <c r="E49" s="146"/>
      <c r="F49" s="147"/>
      <c r="G49" s="148"/>
      <c r="H49" s="148"/>
      <c r="I49" s="148"/>
      <c r="J49" s="148"/>
      <c r="K49" s="146"/>
    </row>
    <row r="50" spans="1:11" x14ac:dyDescent="0.25">
      <c r="A50" s="146"/>
      <c r="B50" s="146"/>
      <c r="C50" s="146"/>
      <c r="D50" s="146"/>
      <c r="E50" s="146"/>
      <c r="F50" s="147"/>
      <c r="G50" s="148"/>
      <c r="H50" s="148"/>
      <c r="I50" s="148"/>
      <c r="J50" s="148"/>
      <c r="K50" s="146"/>
    </row>
    <row r="51" spans="1:11" x14ac:dyDescent="0.25">
      <c r="A51" s="146"/>
      <c r="B51" s="146"/>
      <c r="C51" s="146"/>
      <c r="D51" s="146"/>
      <c r="E51" s="146"/>
      <c r="F51" s="147"/>
      <c r="G51" s="148"/>
      <c r="H51" s="148"/>
      <c r="I51" s="148"/>
      <c r="J51" s="148"/>
      <c r="K51" s="146"/>
    </row>
    <row r="52" spans="1:11" x14ac:dyDescent="0.25">
      <c r="A52" s="146"/>
      <c r="B52" s="146"/>
      <c r="C52" s="146"/>
      <c r="D52" s="146"/>
      <c r="E52" s="146"/>
      <c r="F52" s="147"/>
      <c r="G52" s="148"/>
      <c r="H52" s="148"/>
      <c r="I52" s="148"/>
      <c r="J52" s="148"/>
      <c r="K52" s="146"/>
    </row>
    <row r="53" spans="1:11" x14ac:dyDescent="0.25">
      <c r="A53" s="146"/>
      <c r="B53" s="146"/>
      <c r="C53" s="146"/>
      <c r="D53" s="146"/>
      <c r="E53" s="146"/>
      <c r="F53" s="147"/>
      <c r="G53" s="148"/>
      <c r="H53" s="148"/>
      <c r="I53" s="148"/>
      <c r="J53" s="148"/>
      <c r="K53" s="146"/>
    </row>
    <row r="54" spans="1:11" x14ac:dyDescent="0.25">
      <c r="A54" s="146"/>
      <c r="B54" s="146"/>
      <c r="C54" s="146"/>
      <c r="D54" s="146"/>
      <c r="E54" s="146"/>
      <c r="F54" s="147"/>
      <c r="G54" s="148"/>
      <c r="H54" s="148"/>
      <c r="I54" s="148"/>
      <c r="J54" s="148"/>
      <c r="K54" s="146"/>
    </row>
    <row r="55" spans="1:11" x14ac:dyDescent="0.25">
      <c r="A55" s="146"/>
      <c r="B55" s="146"/>
      <c r="C55" s="146"/>
      <c r="D55" s="146"/>
      <c r="E55" s="146"/>
      <c r="F55" s="147"/>
      <c r="G55" s="148"/>
      <c r="H55" s="148"/>
      <c r="I55" s="148"/>
      <c r="J55" s="148"/>
      <c r="K55" s="146"/>
    </row>
    <row r="56" spans="1:11" x14ac:dyDescent="0.25">
      <c r="A56" s="146"/>
      <c r="B56" s="146"/>
      <c r="C56" s="146"/>
      <c r="D56" s="146"/>
      <c r="E56" s="146"/>
      <c r="F56" s="147"/>
      <c r="G56" s="148"/>
      <c r="H56" s="148"/>
      <c r="I56" s="148"/>
      <c r="J56" s="148"/>
      <c r="K56" s="146"/>
    </row>
    <row r="57" spans="1:11" x14ac:dyDescent="0.25">
      <c r="A57" s="146"/>
      <c r="B57" s="146"/>
      <c r="C57" s="146"/>
      <c r="D57" s="146"/>
      <c r="E57" s="146"/>
      <c r="F57" s="147"/>
      <c r="G57" s="148"/>
      <c r="H57" s="148"/>
      <c r="I57" s="148"/>
      <c r="J57" s="148"/>
      <c r="K57" s="146"/>
    </row>
    <row r="58" spans="1:11" x14ac:dyDescent="0.25">
      <c r="A58" s="146"/>
      <c r="B58" s="146"/>
      <c r="C58" s="146"/>
      <c r="D58" s="146"/>
      <c r="E58" s="146"/>
      <c r="F58" s="147"/>
      <c r="G58" s="148"/>
      <c r="H58" s="148"/>
      <c r="I58" s="148"/>
      <c r="J58" s="148"/>
      <c r="K58" s="146"/>
    </row>
    <row r="59" spans="1:11" x14ac:dyDescent="0.25">
      <c r="A59" s="146"/>
      <c r="B59" s="146"/>
      <c r="C59" s="146"/>
      <c r="D59" s="146"/>
      <c r="E59" s="146"/>
      <c r="F59" s="147"/>
      <c r="G59" s="148"/>
      <c r="H59" s="148"/>
      <c r="I59" s="148"/>
      <c r="J59" s="148"/>
      <c r="K59" s="146"/>
    </row>
    <row r="60" spans="1:11" x14ac:dyDescent="0.25">
      <c r="A60" s="146"/>
      <c r="B60" s="146"/>
      <c r="C60" s="146"/>
      <c r="D60" s="146"/>
      <c r="E60" s="146"/>
      <c r="F60" s="147"/>
      <c r="G60" s="148"/>
      <c r="H60" s="148"/>
      <c r="I60" s="148"/>
      <c r="J60" s="148"/>
      <c r="K60" s="146"/>
    </row>
    <row r="61" spans="1:11" x14ac:dyDescent="0.25">
      <c r="A61" s="146"/>
      <c r="B61" s="146"/>
      <c r="C61" s="146"/>
      <c r="D61" s="146"/>
      <c r="E61" s="146"/>
      <c r="F61" s="147"/>
      <c r="G61" s="148"/>
      <c r="H61" s="148"/>
      <c r="I61" s="148"/>
      <c r="J61" s="148"/>
      <c r="K61" s="146"/>
    </row>
    <row r="62" spans="1:11" x14ac:dyDescent="0.25">
      <c r="A62" s="146"/>
      <c r="B62" s="146"/>
      <c r="C62" s="146"/>
      <c r="D62" s="146"/>
      <c r="E62" s="146"/>
      <c r="F62" s="147"/>
      <c r="G62" s="148"/>
      <c r="H62" s="148"/>
      <c r="I62" s="148"/>
      <c r="J62" s="148"/>
      <c r="K62" s="146"/>
    </row>
    <row r="63" spans="1:11" x14ac:dyDescent="0.25">
      <c r="A63" s="146"/>
      <c r="B63" s="146"/>
      <c r="C63" s="146"/>
      <c r="D63" s="146"/>
      <c r="E63" s="146"/>
      <c r="F63" s="147"/>
      <c r="G63" s="148"/>
      <c r="H63" s="148"/>
      <c r="I63" s="148"/>
      <c r="J63" s="148"/>
      <c r="K63" s="146"/>
    </row>
    <row r="64" spans="1:11" x14ac:dyDescent="0.25">
      <c r="A64" s="146"/>
      <c r="B64" s="146"/>
      <c r="C64" s="146"/>
      <c r="D64" s="146"/>
      <c r="E64" s="146"/>
      <c r="F64" s="147"/>
      <c r="G64" s="148"/>
      <c r="H64" s="148"/>
      <c r="I64" s="148"/>
      <c r="J64" s="148"/>
      <c r="K64" s="146"/>
    </row>
    <row r="65" spans="1:11" x14ac:dyDescent="0.25">
      <c r="A65" s="146"/>
      <c r="B65" s="146"/>
      <c r="C65" s="146"/>
      <c r="D65" s="146"/>
      <c r="E65" s="146"/>
      <c r="F65" s="147"/>
      <c r="G65" s="148"/>
      <c r="H65" s="148"/>
      <c r="I65" s="148"/>
      <c r="J65" s="148"/>
      <c r="K65" s="146"/>
    </row>
    <row r="66" spans="1:11" x14ac:dyDescent="0.25">
      <c r="A66" s="146"/>
      <c r="B66" s="146"/>
      <c r="C66" s="146"/>
      <c r="D66" s="146"/>
      <c r="E66" s="146"/>
      <c r="F66" s="147"/>
      <c r="G66" s="148"/>
      <c r="H66" s="148"/>
      <c r="I66" s="148"/>
      <c r="J66" s="148"/>
      <c r="K66" s="146"/>
    </row>
    <row r="67" spans="1:11" x14ac:dyDescent="0.25">
      <c r="A67" s="146"/>
      <c r="B67" s="146"/>
      <c r="C67" s="146"/>
      <c r="D67" s="146"/>
      <c r="E67" s="146"/>
      <c r="F67" s="147"/>
      <c r="G67" s="148"/>
      <c r="H67" s="148"/>
      <c r="I67" s="148"/>
      <c r="J67" s="148"/>
      <c r="K67" s="146"/>
    </row>
    <row r="68" spans="1:11" x14ac:dyDescent="0.25">
      <c r="A68" s="146"/>
      <c r="B68" s="146"/>
      <c r="C68" s="146"/>
      <c r="D68" s="146"/>
      <c r="E68" s="146"/>
      <c r="F68" s="147"/>
      <c r="G68" s="148"/>
      <c r="H68" s="148"/>
      <c r="I68" s="148"/>
      <c r="J68" s="148"/>
      <c r="K68" s="146"/>
    </row>
    <row r="69" spans="1:11" x14ac:dyDescent="0.25">
      <c r="A69" s="146"/>
      <c r="B69" s="146"/>
      <c r="C69" s="146"/>
      <c r="D69" s="146"/>
      <c r="E69" s="146"/>
      <c r="F69" s="147"/>
      <c r="G69" s="148"/>
      <c r="H69" s="148"/>
      <c r="I69" s="148"/>
      <c r="J69" s="148"/>
      <c r="K69" s="146"/>
    </row>
    <row r="70" spans="1:11" x14ac:dyDescent="0.25">
      <c r="A70" s="146"/>
      <c r="B70" s="146"/>
      <c r="C70" s="146"/>
      <c r="D70" s="146"/>
      <c r="E70" s="146"/>
      <c r="F70" s="147"/>
      <c r="G70" s="148"/>
      <c r="H70" s="148"/>
      <c r="I70" s="148"/>
      <c r="J70" s="148"/>
      <c r="K70" s="146"/>
    </row>
    <row r="71" spans="1:11" x14ac:dyDescent="0.25">
      <c r="A71" s="146"/>
      <c r="B71" s="146"/>
      <c r="C71" s="146"/>
      <c r="D71" s="146"/>
      <c r="E71" s="146"/>
      <c r="F71" s="147"/>
      <c r="G71" s="148"/>
      <c r="H71" s="148"/>
      <c r="I71" s="148"/>
      <c r="J71" s="148"/>
      <c r="K71" s="146"/>
    </row>
    <row r="72" spans="1:11" x14ac:dyDescent="0.25">
      <c r="A72" s="146"/>
      <c r="B72" s="146"/>
      <c r="C72" s="146"/>
      <c r="D72" s="146"/>
      <c r="E72" s="146"/>
      <c r="F72" s="147"/>
      <c r="G72" s="148"/>
      <c r="H72" s="148"/>
      <c r="I72" s="148"/>
      <c r="J72" s="148"/>
      <c r="K72" s="146"/>
    </row>
    <row r="73" spans="1:11" x14ac:dyDescent="0.25">
      <c r="A73" s="146"/>
      <c r="B73" s="146"/>
      <c r="C73" s="146"/>
      <c r="D73" s="146"/>
      <c r="E73" s="146"/>
      <c r="F73" s="147"/>
      <c r="G73" s="148"/>
      <c r="H73" s="148"/>
      <c r="I73" s="148"/>
      <c r="J73" s="148"/>
      <c r="K73" s="146"/>
    </row>
    <row r="74" spans="1:11" x14ac:dyDescent="0.25">
      <c r="A74" s="146"/>
      <c r="B74" s="146"/>
      <c r="C74" s="146"/>
      <c r="D74" s="146"/>
      <c r="E74" s="146"/>
      <c r="F74" s="147"/>
      <c r="G74" s="148"/>
      <c r="H74" s="148"/>
      <c r="I74" s="148"/>
      <c r="J74" s="148"/>
      <c r="K74" s="146"/>
    </row>
    <row r="75" spans="1:11" x14ac:dyDescent="0.25">
      <c r="A75" s="146"/>
      <c r="B75" s="146"/>
      <c r="C75" s="146"/>
      <c r="D75" s="146"/>
      <c r="E75" s="146"/>
      <c r="F75" s="147"/>
      <c r="G75" s="148"/>
      <c r="H75" s="148"/>
      <c r="I75" s="148"/>
      <c r="J75" s="148"/>
      <c r="K75" s="146"/>
    </row>
    <row r="76" spans="1:11" x14ac:dyDescent="0.25">
      <c r="A76" s="146"/>
      <c r="B76" s="146"/>
      <c r="C76" s="146"/>
      <c r="D76" s="146"/>
      <c r="E76" s="146"/>
      <c r="F76" s="147"/>
      <c r="G76" s="148"/>
      <c r="H76" s="148"/>
      <c r="I76" s="148"/>
      <c r="J76" s="148"/>
      <c r="K76" s="146"/>
    </row>
    <row r="77" spans="1:11" x14ac:dyDescent="0.25">
      <c r="A77" s="146"/>
      <c r="B77" s="146"/>
      <c r="C77" s="146"/>
      <c r="D77" s="146"/>
      <c r="E77" s="146"/>
      <c r="F77" s="147"/>
      <c r="G77" s="148"/>
      <c r="H77" s="148"/>
      <c r="I77" s="148"/>
      <c r="J77" s="148"/>
      <c r="K77" s="146"/>
    </row>
    <row r="78" spans="1:11" x14ac:dyDescent="0.25">
      <c r="A78" s="146"/>
      <c r="B78" s="146"/>
      <c r="C78" s="146"/>
      <c r="D78" s="146"/>
      <c r="E78" s="146"/>
      <c r="F78" s="147"/>
      <c r="G78" s="148"/>
      <c r="H78" s="148"/>
      <c r="I78" s="148"/>
      <c r="J78" s="148"/>
      <c r="K78" s="146"/>
    </row>
    <row r="79" spans="1:11" x14ac:dyDescent="0.25">
      <c r="A79" s="146"/>
      <c r="B79" s="146"/>
      <c r="C79" s="146"/>
      <c r="D79" s="146"/>
      <c r="E79" s="146"/>
      <c r="F79" s="147"/>
      <c r="G79" s="148"/>
      <c r="H79" s="148"/>
      <c r="I79" s="148"/>
      <c r="J79" s="148"/>
      <c r="K79" s="146"/>
    </row>
    <row r="80" spans="1:11" x14ac:dyDescent="0.25">
      <c r="A80" s="146"/>
      <c r="B80" s="146"/>
      <c r="C80" s="146"/>
      <c r="D80" s="146"/>
      <c r="E80" s="146"/>
      <c r="F80" s="147"/>
      <c r="G80" s="148"/>
      <c r="H80" s="148"/>
      <c r="I80" s="148"/>
      <c r="J80" s="148"/>
      <c r="K80" s="146"/>
    </row>
    <row r="81" spans="1:11" x14ac:dyDescent="0.25">
      <c r="A81" s="146"/>
      <c r="B81" s="146"/>
      <c r="C81" s="146"/>
      <c r="D81" s="146"/>
      <c r="E81" s="146"/>
      <c r="F81" s="147"/>
      <c r="G81" s="148"/>
      <c r="H81" s="148"/>
      <c r="I81" s="148"/>
      <c r="J81" s="148"/>
      <c r="K81" s="146"/>
    </row>
    <row r="82" spans="1:11" x14ac:dyDescent="0.25">
      <c r="A82" s="146"/>
      <c r="B82" s="146"/>
      <c r="C82" s="146"/>
      <c r="D82" s="146"/>
      <c r="E82" s="146"/>
      <c r="F82" s="147"/>
      <c r="G82" s="148"/>
      <c r="H82" s="148"/>
      <c r="I82" s="148"/>
      <c r="J82" s="148"/>
      <c r="K82" s="146"/>
    </row>
    <row r="83" spans="1:11" x14ac:dyDescent="0.25">
      <c r="A83" s="146"/>
      <c r="B83" s="146"/>
      <c r="C83" s="146"/>
      <c r="D83" s="146"/>
      <c r="E83" s="146"/>
      <c r="F83" s="147"/>
      <c r="G83" s="148"/>
      <c r="H83" s="148"/>
      <c r="I83" s="148"/>
      <c r="J83" s="148"/>
      <c r="K83" s="146"/>
    </row>
    <row r="84" spans="1:11" x14ac:dyDescent="0.25">
      <c r="A84" s="146"/>
      <c r="B84" s="146"/>
      <c r="C84" s="146"/>
      <c r="D84" s="146"/>
      <c r="E84" s="146"/>
      <c r="F84" s="147"/>
      <c r="G84" s="148"/>
      <c r="H84" s="148"/>
      <c r="I84" s="148"/>
      <c r="J84" s="148"/>
      <c r="K84" s="146"/>
    </row>
    <row r="85" spans="1:11" x14ac:dyDescent="0.25">
      <c r="A85" s="146"/>
      <c r="B85" s="146"/>
      <c r="C85" s="146"/>
      <c r="D85" s="146"/>
      <c r="E85" s="146"/>
      <c r="F85" s="147"/>
      <c r="G85" s="148"/>
      <c r="H85" s="148"/>
      <c r="I85" s="148"/>
      <c r="J85" s="148"/>
      <c r="K85" s="146"/>
    </row>
    <row r="86" spans="1:11" x14ac:dyDescent="0.25">
      <c r="A86" s="146"/>
      <c r="B86" s="146"/>
      <c r="C86" s="146"/>
      <c r="D86" s="146"/>
      <c r="E86" s="146"/>
      <c r="F86" s="147"/>
      <c r="G86" s="148"/>
      <c r="H86" s="148"/>
      <c r="I86" s="148"/>
      <c r="J86" s="148"/>
      <c r="K86" s="146"/>
    </row>
    <row r="87" spans="1:11" x14ac:dyDescent="0.25">
      <c r="A87" s="146"/>
      <c r="B87" s="146"/>
      <c r="C87" s="146"/>
      <c r="D87" s="146"/>
      <c r="E87" s="146"/>
      <c r="F87" s="147"/>
      <c r="G87" s="148"/>
      <c r="H87" s="148"/>
      <c r="I87" s="148"/>
      <c r="J87" s="148"/>
      <c r="K87" s="146"/>
    </row>
    <row r="88" spans="1:11" x14ac:dyDescent="0.25">
      <c r="A88" s="146"/>
      <c r="B88" s="146"/>
      <c r="C88" s="146"/>
      <c r="D88" s="146"/>
      <c r="E88" s="146"/>
      <c r="F88" s="147"/>
      <c r="G88" s="148"/>
      <c r="H88" s="148"/>
      <c r="I88" s="148"/>
      <c r="J88" s="148"/>
      <c r="K88" s="146"/>
    </row>
    <row r="89" spans="1:11" x14ac:dyDescent="0.25">
      <c r="A89" s="146"/>
      <c r="B89" s="146"/>
      <c r="C89" s="146"/>
      <c r="D89" s="146"/>
      <c r="E89" s="146"/>
      <c r="F89" s="147"/>
      <c r="G89" s="148"/>
      <c r="H89" s="148"/>
      <c r="I89" s="148"/>
      <c r="J89" s="148"/>
      <c r="K89" s="146"/>
    </row>
    <row r="90" spans="1:11" x14ac:dyDescent="0.25">
      <c r="A90" s="146"/>
      <c r="B90" s="146"/>
      <c r="C90" s="146"/>
      <c r="D90" s="146"/>
      <c r="E90" s="146"/>
      <c r="F90" s="147"/>
      <c r="G90" s="148"/>
      <c r="H90" s="148"/>
      <c r="I90" s="148"/>
      <c r="J90" s="148"/>
      <c r="K90" s="146"/>
    </row>
    <row r="91" spans="1:11" x14ac:dyDescent="0.25">
      <c r="A91" s="146"/>
      <c r="B91" s="146"/>
      <c r="C91" s="146"/>
      <c r="D91" s="146"/>
      <c r="E91" s="146"/>
      <c r="F91" s="147"/>
      <c r="G91" s="148"/>
      <c r="H91" s="148"/>
      <c r="I91" s="148"/>
      <c r="J91" s="148"/>
      <c r="K91" s="146"/>
    </row>
    <row r="92" spans="1:11" x14ac:dyDescent="0.25">
      <c r="A92" s="146"/>
      <c r="B92" s="146"/>
      <c r="C92" s="146"/>
      <c r="D92" s="146"/>
      <c r="E92" s="146"/>
      <c r="F92" s="147"/>
      <c r="G92" s="148"/>
      <c r="H92" s="148"/>
      <c r="I92" s="148"/>
      <c r="J92" s="148"/>
      <c r="K92" s="146"/>
    </row>
    <row r="93" spans="1:11" x14ac:dyDescent="0.25">
      <c r="A93" s="146"/>
      <c r="B93" s="146"/>
      <c r="C93" s="146"/>
      <c r="D93" s="146"/>
      <c r="E93" s="146"/>
      <c r="F93" s="147"/>
      <c r="G93" s="148"/>
      <c r="H93" s="148"/>
      <c r="I93" s="148"/>
      <c r="J93" s="148"/>
      <c r="K93" s="146"/>
    </row>
    <row r="94" spans="1:11" x14ac:dyDescent="0.25">
      <c r="A94" s="146"/>
      <c r="B94" s="146"/>
      <c r="C94" s="146"/>
      <c r="D94" s="146"/>
      <c r="E94" s="146"/>
      <c r="F94" s="147"/>
      <c r="G94" s="148"/>
      <c r="H94" s="148"/>
      <c r="I94" s="148"/>
      <c r="J94" s="148"/>
      <c r="K94" s="146"/>
    </row>
    <row r="95" spans="1:11" x14ac:dyDescent="0.25">
      <c r="A95" s="146"/>
      <c r="B95" s="146"/>
      <c r="C95" s="146"/>
      <c r="D95" s="146"/>
      <c r="E95" s="146"/>
      <c r="F95" s="147"/>
      <c r="G95" s="148"/>
      <c r="H95" s="148"/>
      <c r="I95" s="148"/>
      <c r="J95" s="148"/>
      <c r="K95" s="146"/>
    </row>
    <row r="96" spans="1:11" x14ac:dyDescent="0.25">
      <c r="A96" s="146"/>
      <c r="B96" s="146"/>
      <c r="C96" s="146"/>
      <c r="D96" s="146"/>
      <c r="E96" s="146"/>
      <c r="F96" s="147"/>
      <c r="G96" s="148"/>
      <c r="H96" s="148"/>
      <c r="I96" s="148"/>
      <c r="J96" s="148"/>
      <c r="K96" s="146"/>
    </row>
    <row r="97" spans="1:11" x14ac:dyDescent="0.25">
      <c r="A97" s="146"/>
      <c r="B97" s="146"/>
      <c r="C97" s="146"/>
      <c r="D97" s="146"/>
      <c r="E97" s="146"/>
      <c r="F97" s="147"/>
      <c r="G97" s="148"/>
      <c r="H97" s="148"/>
      <c r="I97" s="148"/>
      <c r="J97" s="148"/>
      <c r="K97" s="146"/>
    </row>
    <row r="98" spans="1:11" x14ac:dyDescent="0.25">
      <c r="A98" s="146"/>
      <c r="B98" s="146"/>
      <c r="C98" s="146"/>
      <c r="D98" s="146"/>
      <c r="E98" s="146"/>
      <c r="F98" s="147"/>
      <c r="G98" s="148"/>
      <c r="H98" s="148"/>
      <c r="I98" s="148"/>
      <c r="J98" s="148"/>
      <c r="K98" s="146"/>
    </row>
    <row r="99" spans="1:11" x14ac:dyDescent="0.25">
      <c r="A99" s="146"/>
      <c r="B99" s="146"/>
      <c r="C99" s="146"/>
      <c r="D99" s="146"/>
      <c r="E99" s="146"/>
      <c r="F99" s="147"/>
      <c r="G99" s="148"/>
      <c r="H99" s="148"/>
      <c r="I99" s="148"/>
      <c r="J99" s="148"/>
      <c r="K99" s="146"/>
    </row>
    <row r="100" spans="1:11" x14ac:dyDescent="0.25">
      <c r="A100" s="146"/>
      <c r="B100" s="146"/>
      <c r="C100" s="146"/>
      <c r="D100" s="146"/>
      <c r="E100" s="146"/>
      <c r="F100" s="147"/>
      <c r="G100" s="148"/>
      <c r="H100" s="148"/>
      <c r="I100" s="148"/>
      <c r="J100" s="148"/>
      <c r="K100" s="146"/>
    </row>
    <row r="101" spans="1:11" x14ac:dyDescent="0.25">
      <c r="A101" s="146"/>
      <c r="B101" s="146"/>
      <c r="C101" s="146"/>
      <c r="D101" s="146"/>
      <c r="E101" s="146"/>
      <c r="F101" s="147"/>
      <c r="G101" s="148"/>
      <c r="H101" s="148"/>
      <c r="I101" s="148"/>
      <c r="J101" s="148"/>
      <c r="K101" s="146"/>
    </row>
    <row r="102" spans="1:11" x14ac:dyDescent="0.25">
      <c r="A102" s="146"/>
      <c r="B102" s="146"/>
      <c r="C102" s="146"/>
      <c r="D102" s="146"/>
      <c r="E102" s="146"/>
      <c r="F102" s="147"/>
      <c r="G102" s="148"/>
      <c r="H102" s="148"/>
      <c r="I102" s="148"/>
      <c r="J102" s="148"/>
      <c r="K102" s="146"/>
    </row>
    <row r="103" spans="1:11" x14ac:dyDescent="0.25">
      <c r="A103" s="146"/>
      <c r="B103" s="146"/>
      <c r="C103" s="146"/>
      <c r="D103" s="146"/>
      <c r="E103" s="146"/>
      <c r="F103" s="147"/>
      <c r="G103" s="148"/>
      <c r="H103" s="148"/>
      <c r="I103" s="148"/>
      <c r="J103" s="148"/>
      <c r="K103" s="146"/>
    </row>
    <row r="104" spans="1:11" x14ac:dyDescent="0.25">
      <c r="A104" s="146"/>
      <c r="B104" s="146"/>
      <c r="C104" s="146"/>
      <c r="D104" s="146"/>
      <c r="E104" s="146"/>
      <c r="F104" s="147"/>
      <c r="G104" s="148"/>
      <c r="H104" s="148"/>
      <c r="I104" s="148"/>
      <c r="J104" s="148"/>
      <c r="K104" s="146"/>
    </row>
    <row r="105" spans="1:11" x14ac:dyDescent="0.25">
      <c r="A105" s="146"/>
      <c r="B105" s="146"/>
      <c r="C105" s="146"/>
      <c r="D105" s="146"/>
      <c r="E105" s="146"/>
      <c r="F105" s="147"/>
      <c r="G105" s="148"/>
      <c r="H105" s="148"/>
      <c r="I105" s="148"/>
      <c r="J105" s="148"/>
      <c r="K105" s="146"/>
    </row>
    <row r="106" spans="1:11" x14ac:dyDescent="0.25">
      <c r="A106" s="146"/>
      <c r="B106" s="146"/>
      <c r="C106" s="146"/>
      <c r="D106" s="146"/>
      <c r="E106" s="146"/>
      <c r="F106" s="147"/>
      <c r="G106" s="148"/>
      <c r="H106" s="148"/>
      <c r="I106" s="148"/>
      <c r="J106" s="148"/>
      <c r="K106" s="146"/>
    </row>
    <row r="107" spans="1:11" x14ac:dyDescent="0.25">
      <c r="A107" s="146"/>
      <c r="B107" s="146"/>
      <c r="C107" s="146"/>
      <c r="D107" s="146"/>
      <c r="E107" s="146"/>
      <c r="F107" s="147"/>
      <c r="G107" s="148"/>
      <c r="H107" s="148"/>
      <c r="I107" s="148"/>
      <c r="J107" s="148"/>
      <c r="K107" s="146"/>
    </row>
    <row r="108" spans="1:11" x14ac:dyDescent="0.25">
      <c r="A108" s="146"/>
      <c r="B108" s="146"/>
      <c r="C108" s="146"/>
      <c r="D108" s="146"/>
      <c r="E108" s="146"/>
      <c r="F108" s="147"/>
      <c r="G108" s="148"/>
      <c r="H108" s="148"/>
      <c r="I108" s="148"/>
      <c r="J108" s="148"/>
      <c r="K108" s="146"/>
    </row>
    <row r="109" spans="1:11" x14ac:dyDescent="0.25">
      <c r="A109" s="146"/>
      <c r="B109" s="146"/>
      <c r="C109" s="146"/>
      <c r="D109" s="146"/>
      <c r="E109" s="146"/>
      <c r="F109" s="147"/>
      <c r="G109" s="148"/>
      <c r="H109" s="148"/>
      <c r="I109" s="148"/>
      <c r="J109" s="148"/>
      <c r="K109" s="146"/>
    </row>
    <row r="110" spans="1:11" x14ac:dyDescent="0.25">
      <c r="A110" s="146"/>
      <c r="B110" s="146"/>
      <c r="C110" s="146"/>
      <c r="D110" s="146"/>
      <c r="E110" s="146"/>
      <c r="F110" s="147"/>
      <c r="G110" s="148"/>
      <c r="H110" s="148"/>
      <c r="I110" s="148"/>
      <c r="J110" s="148"/>
      <c r="K110" s="146"/>
    </row>
    <row r="111" spans="1:11" x14ac:dyDescent="0.25">
      <c r="A111" s="146"/>
      <c r="B111" s="146"/>
      <c r="C111" s="146"/>
      <c r="D111" s="146"/>
      <c r="E111" s="146"/>
      <c r="F111" s="147"/>
      <c r="G111" s="148"/>
      <c r="H111" s="148"/>
      <c r="I111" s="148"/>
      <c r="J111" s="148"/>
      <c r="K111" s="146"/>
    </row>
    <row r="112" spans="1:11" x14ac:dyDescent="0.25">
      <c r="A112" s="146"/>
      <c r="B112" s="146"/>
      <c r="C112" s="146"/>
      <c r="D112" s="146"/>
      <c r="E112" s="146"/>
      <c r="F112" s="147"/>
      <c r="G112" s="148"/>
      <c r="H112" s="148"/>
      <c r="I112" s="148"/>
      <c r="J112" s="148"/>
      <c r="K112" s="146"/>
    </row>
    <row r="113" spans="1:11" x14ac:dyDescent="0.25">
      <c r="A113" s="146"/>
      <c r="B113" s="146"/>
      <c r="C113" s="146"/>
      <c r="D113" s="146"/>
      <c r="E113" s="146"/>
      <c r="F113" s="147"/>
      <c r="G113" s="148"/>
      <c r="H113" s="148"/>
      <c r="I113" s="148"/>
      <c r="J113" s="148"/>
      <c r="K113" s="146"/>
    </row>
    <row r="114" spans="1:11" x14ac:dyDescent="0.25">
      <c r="A114" s="146"/>
      <c r="B114" s="146"/>
      <c r="C114" s="146"/>
      <c r="D114" s="146"/>
      <c r="E114" s="146"/>
      <c r="F114" s="147"/>
      <c r="G114" s="148"/>
      <c r="H114" s="148"/>
      <c r="I114" s="148"/>
      <c r="J114" s="148"/>
      <c r="K114" s="146"/>
    </row>
    <row r="115" spans="1:11" x14ac:dyDescent="0.25">
      <c r="A115" s="146"/>
      <c r="B115" s="146"/>
      <c r="C115" s="146"/>
      <c r="D115" s="146"/>
      <c r="E115" s="146"/>
      <c r="F115" s="147"/>
      <c r="G115" s="148"/>
      <c r="H115" s="148"/>
      <c r="I115" s="148"/>
      <c r="J115" s="148"/>
      <c r="K115" s="146"/>
    </row>
    <row r="116" spans="1:11" x14ac:dyDescent="0.25">
      <c r="A116" s="146"/>
      <c r="B116" s="146"/>
      <c r="C116" s="146"/>
      <c r="D116" s="146"/>
      <c r="E116" s="146"/>
      <c r="F116" s="147"/>
      <c r="G116" s="148"/>
      <c r="H116" s="148"/>
      <c r="I116" s="148"/>
      <c r="J116" s="148"/>
      <c r="K116" s="146"/>
    </row>
    <row r="117" spans="1:11" x14ac:dyDescent="0.25">
      <c r="A117" s="146"/>
      <c r="B117" s="146"/>
      <c r="C117" s="146"/>
      <c r="D117" s="146"/>
      <c r="E117" s="146"/>
      <c r="F117" s="147"/>
      <c r="G117" s="148"/>
      <c r="H117" s="148"/>
      <c r="I117" s="148"/>
      <c r="J117" s="148"/>
      <c r="K117" s="146"/>
    </row>
    <row r="118" spans="1:11" x14ac:dyDescent="0.25">
      <c r="A118" s="146"/>
      <c r="B118" s="146"/>
      <c r="C118" s="146"/>
      <c r="D118" s="146"/>
      <c r="E118" s="146"/>
      <c r="F118" s="147"/>
      <c r="G118" s="148"/>
      <c r="H118" s="148"/>
      <c r="I118" s="148"/>
      <c r="J118" s="148"/>
      <c r="K118" s="146"/>
    </row>
    <row r="119" spans="1:11" x14ac:dyDescent="0.25">
      <c r="A119" s="146"/>
      <c r="B119" s="146"/>
      <c r="C119" s="146"/>
      <c r="D119" s="146"/>
      <c r="E119" s="146"/>
      <c r="F119" s="147"/>
      <c r="G119" s="148"/>
      <c r="H119" s="148"/>
      <c r="I119" s="148"/>
      <c r="J119" s="148"/>
      <c r="K119" s="146"/>
    </row>
    <row r="120" spans="1:11" x14ac:dyDescent="0.25">
      <c r="A120" s="146"/>
      <c r="B120" s="146"/>
      <c r="C120" s="146"/>
      <c r="D120" s="146"/>
      <c r="E120" s="146"/>
      <c r="F120" s="147"/>
      <c r="G120" s="148"/>
      <c r="H120" s="148"/>
      <c r="I120" s="148"/>
      <c r="J120" s="148"/>
      <c r="K120" s="146"/>
    </row>
    <row r="121" spans="1:11" x14ac:dyDescent="0.25">
      <c r="A121" s="146"/>
      <c r="B121" s="146"/>
      <c r="C121" s="146"/>
      <c r="D121" s="146"/>
      <c r="E121" s="146"/>
      <c r="F121" s="147"/>
      <c r="G121" s="148"/>
      <c r="H121" s="148"/>
      <c r="I121" s="148"/>
      <c r="J121" s="148"/>
      <c r="K121" s="146"/>
    </row>
    <row r="122" spans="1:11" x14ac:dyDescent="0.25">
      <c r="A122" s="146"/>
      <c r="B122" s="146"/>
      <c r="C122" s="146"/>
      <c r="D122" s="146"/>
      <c r="E122" s="146"/>
      <c r="F122" s="147"/>
      <c r="G122" s="148"/>
      <c r="H122" s="148"/>
      <c r="I122" s="148"/>
      <c r="J122" s="148"/>
      <c r="K122" s="146"/>
    </row>
    <row r="123" spans="1:11" x14ac:dyDescent="0.25">
      <c r="A123" s="146"/>
      <c r="B123" s="146"/>
      <c r="C123" s="146"/>
      <c r="D123" s="146"/>
      <c r="E123" s="146"/>
      <c r="F123" s="147"/>
      <c r="G123" s="148"/>
      <c r="H123" s="148"/>
      <c r="I123" s="148"/>
      <c r="J123" s="148"/>
      <c r="K123" s="146"/>
    </row>
    <row r="124" spans="1:11" x14ac:dyDescent="0.25">
      <c r="A124" s="146"/>
      <c r="B124" s="146"/>
      <c r="C124" s="146"/>
      <c r="D124" s="146"/>
      <c r="E124" s="146"/>
      <c r="F124" s="147"/>
      <c r="G124" s="148"/>
      <c r="H124" s="148"/>
      <c r="I124" s="148"/>
      <c r="J124" s="148"/>
      <c r="K124" s="146"/>
    </row>
    <row r="125" spans="1:11" x14ac:dyDescent="0.25">
      <c r="A125" s="146"/>
      <c r="B125" s="146"/>
      <c r="C125" s="146"/>
      <c r="D125" s="146"/>
      <c r="E125" s="146"/>
      <c r="F125" s="147"/>
      <c r="G125" s="148"/>
      <c r="H125" s="148"/>
      <c r="I125" s="148"/>
      <c r="J125" s="148"/>
      <c r="K125" s="146"/>
    </row>
    <row r="126" spans="1:11" x14ac:dyDescent="0.25">
      <c r="A126" s="146"/>
      <c r="B126" s="146"/>
      <c r="C126" s="146"/>
      <c r="D126" s="146"/>
      <c r="E126" s="146"/>
      <c r="F126" s="147"/>
      <c r="G126" s="148"/>
      <c r="H126" s="148"/>
      <c r="I126" s="148"/>
      <c r="J126" s="148"/>
      <c r="K126" s="146"/>
    </row>
    <row r="127" spans="1:11" x14ac:dyDescent="0.25">
      <c r="A127" s="146"/>
      <c r="B127" s="146"/>
      <c r="C127" s="146"/>
      <c r="D127" s="146"/>
      <c r="E127" s="146"/>
      <c r="F127" s="147"/>
      <c r="G127" s="148"/>
      <c r="H127" s="148"/>
      <c r="I127" s="148"/>
      <c r="J127" s="148"/>
      <c r="K127" s="146"/>
    </row>
    <row r="128" spans="1:11" x14ac:dyDescent="0.25">
      <c r="A128" s="146"/>
      <c r="B128" s="146"/>
      <c r="C128" s="146"/>
      <c r="D128" s="146"/>
      <c r="E128" s="146"/>
      <c r="F128" s="147"/>
      <c r="G128" s="148"/>
      <c r="H128" s="148"/>
      <c r="I128" s="148"/>
      <c r="J128" s="148"/>
      <c r="K128" s="146"/>
    </row>
    <row r="129" spans="1:11" x14ac:dyDescent="0.25">
      <c r="A129" s="146"/>
      <c r="B129" s="146"/>
      <c r="C129" s="146"/>
      <c r="D129" s="146"/>
      <c r="E129" s="146"/>
      <c r="F129" s="147"/>
      <c r="G129" s="148"/>
      <c r="H129" s="148"/>
      <c r="I129" s="148"/>
      <c r="J129" s="148"/>
      <c r="K129" s="146"/>
    </row>
    <row r="130" spans="1:11" x14ac:dyDescent="0.25">
      <c r="A130" s="146"/>
      <c r="B130" s="146"/>
      <c r="C130" s="146"/>
      <c r="D130" s="146"/>
      <c r="E130" s="146"/>
      <c r="F130" s="147"/>
      <c r="G130" s="148"/>
      <c r="H130" s="148"/>
      <c r="I130" s="148"/>
      <c r="J130" s="148"/>
      <c r="K130" s="146"/>
    </row>
    <row r="131" spans="1:11" x14ac:dyDescent="0.25">
      <c r="A131" s="146"/>
      <c r="B131" s="146"/>
      <c r="C131" s="146"/>
      <c r="D131" s="146"/>
      <c r="E131" s="146"/>
      <c r="F131" s="147"/>
      <c r="G131" s="148"/>
      <c r="H131" s="148"/>
      <c r="I131" s="148"/>
      <c r="J131" s="148"/>
      <c r="K131" s="146"/>
    </row>
    <row r="132" spans="1:11" x14ac:dyDescent="0.25">
      <c r="A132" s="146"/>
      <c r="B132" s="146"/>
      <c r="C132" s="146"/>
      <c r="D132" s="146"/>
      <c r="E132" s="146"/>
      <c r="F132" s="147"/>
      <c r="G132" s="148"/>
      <c r="H132" s="148"/>
      <c r="I132" s="148"/>
      <c r="J132" s="148"/>
      <c r="K132" s="146"/>
    </row>
    <row r="133" spans="1:11" x14ac:dyDescent="0.25">
      <c r="A133" s="146"/>
      <c r="B133" s="146"/>
      <c r="C133" s="146"/>
      <c r="D133" s="146"/>
      <c r="E133" s="146"/>
      <c r="F133" s="147"/>
      <c r="G133" s="148"/>
      <c r="H133" s="148"/>
      <c r="I133" s="148"/>
      <c r="J133" s="148"/>
      <c r="K133" s="146"/>
    </row>
    <row r="134" spans="1:11" x14ac:dyDescent="0.25">
      <c r="A134" s="146"/>
      <c r="B134" s="146"/>
      <c r="C134" s="146"/>
      <c r="D134" s="146"/>
      <c r="E134" s="146"/>
      <c r="F134" s="147"/>
      <c r="G134" s="148"/>
      <c r="H134" s="148"/>
      <c r="I134" s="148"/>
      <c r="J134" s="148"/>
      <c r="K134" s="146"/>
    </row>
    <row r="135" spans="1:11" x14ac:dyDescent="0.25">
      <c r="A135" s="146"/>
      <c r="B135" s="146"/>
      <c r="C135" s="146"/>
      <c r="D135" s="146"/>
      <c r="E135" s="146"/>
      <c r="F135" s="147"/>
      <c r="G135" s="148"/>
      <c r="H135" s="148"/>
      <c r="I135" s="148"/>
      <c r="J135" s="148"/>
      <c r="K135" s="146"/>
    </row>
    <row r="136" spans="1:11" x14ac:dyDescent="0.25">
      <c r="A136" s="146"/>
      <c r="B136" s="146"/>
      <c r="C136" s="146"/>
      <c r="D136" s="146"/>
      <c r="E136" s="146"/>
      <c r="F136" s="147"/>
      <c r="G136" s="148"/>
      <c r="H136" s="148"/>
      <c r="I136" s="148"/>
      <c r="J136" s="148"/>
      <c r="K136" s="146"/>
    </row>
    <row r="137" spans="1:11" x14ac:dyDescent="0.25">
      <c r="A137" s="146"/>
      <c r="B137" s="146"/>
      <c r="C137" s="146"/>
      <c r="D137" s="146"/>
      <c r="E137" s="146"/>
      <c r="F137" s="147"/>
      <c r="G137" s="148"/>
      <c r="H137" s="148"/>
      <c r="I137" s="148"/>
      <c r="J137" s="148"/>
      <c r="K137" s="146"/>
    </row>
    <row r="138" spans="1:11" x14ac:dyDescent="0.25">
      <c r="A138" s="146"/>
      <c r="B138" s="146"/>
      <c r="C138" s="146"/>
      <c r="D138" s="146"/>
      <c r="E138" s="146"/>
      <c r="F138" s="147"/>
      <c r="G138" s="148"/>
      <c r="H138" s="148"/>
      <c r="I138" s="148"/>
      <c r="J138" s="148"/>
      <c r="K138" s="146"/>
    </row>
    <row r="139" spans="1:11" x14ac:dyDescent="0.25">
      <c r="A139" s="146"/>
      <c r="B139" s="146"/>
      <c r="C139" s="146"/>
      <c r="D139" s="146"/>
      <c r="E139" s="146"/>
      <c r="F139" s="147"/>
      <c r="G139" s="148"/>
      <c r="H139" s="148"/>
      <c r="I139" s="148"/>
      <c r="J139" s="148"/>
      <c r="K139" s="146"/>
    </row>
    <row r="140" spans="1:11" x14ac:dyDescent="0.25">
      <c r="A140" s="146"/>
      <c r="B140" s="146"/>
      <c r="C140" s="146"/>
      <c r="D140" s="146"/>
      <c r="E140" s="146"/>
      <c r="F140" s="147"/>
      <c r="G140" s="148"/>
      <c r="H140" s="148"/>
      <c r="I140" s="148"/>
      <c r="J140" s="148"/>
      <c r="K140" s="146"/>
    </row>
    <row r="141" spans="1:11" x14ac:dyDescent="0.25">
      <c r="A141" s="146"/>
      <c r="B141" s="146"/>
      <c r="C141" s="146"/>
      <c r="D141" s="146"/>
      <c r="E141" s="146"/>
      <c r="F141" s="147"/>
      <c r="G141" s="148"/>
      <c r="H141" s="148"/>
      <c r="I141" s="148"/>
      <c r="J141" s="148"/>
      <c r="K141" s="146"/>
    </row>
    <row r="142" spans="1:11" x14ac:dyDescent="0.25">
      <c r="A142" s="146"/>
      <c r="B142" s="146"/>
      <c r="C142" s="146"/>
      <c r="D142" s="146"/>
      <c r="E142" s="146"/>
      <c r="F142" s="147"/>
      <c r="G142" s="148"/>
      <c r="H142" s="148"/>
      <c r="I142" s="148"/>
      <c r="J142" s="148"/>
      <c r="K142" s="146"/>
    </row>
    <row r="143" spans="1:11" x14ac:dyDescent="0.25">
      <c r="A143" s="146"/>
      <c r="B143" s="146"/>
      <c r="C143" s="146"/>
      <c r="D143" s="146"/>
      <c r="E143" s="146"/>
      <c r="F143" s="147"/>
      <c r="G143" s="148"/>
      <c r="H143" s="148"/>
      <c r="I143" s="148"/>
      <c r="J143" s="148"/>
      <c r="K143" s="146"/>
    </row>
    <row r="144" spans="1:11" x14ac:dyDescent="0.25">
      <c r="A144" s="146"/>
      <c r="B144" s="146"/>
      <c r="C144" s="146"/>
      <c r="D144" s="146"/>
      <c r="E144" s="146"/>
      <c r="F144" s="147"/>
      <c r="G144" s="148"/>
      <c r="H144" s="148"/>
      <c r="I144" s="148"/>
      <c r="J144" s="148"/>
      <c r="K144" s="146"/>
    </row>
    <row r="145" spans="1:11" x14ac:dyDescent="0.25">
      <c r="A145" s="146"/>
      <c r="B145" s="146"/>
      <c r="C145" s="146"/>
      <c r="D145" s="146"/>
      <c r="E145" s="146"/>
      <c r="F145" s="147"/>
      <c r="G145" s="148"/>
      <c r="H145" s="148"/>
      <c r="I145" s="148"/>
      <c r="J145" s="148"/>
      <c r="K145" s="146"/>
    </row>
    <row r="146" spans="1:11" x14ac:dyDescent="0.25">
      <c r="A146" s="146"/>
      <c r="B146" s="146"/>
      <c r="C146" s="146"/>
      <c r="D146" s="146"/>
      <c r="E146" s="146"/>
      <c r="F146" s="147"/>
      <c r="G146" s="148"/>
      <c r="H146" s="148"/>
      <c r="I146" s="148"/>
      <c r="J146" s="148"/>
      <c r="K146" s="146"/>
    </row>
    <row r="147" spans="1:11" x14ac:dyDescent="0.25">
      <c r="A147" s="146"/>
      <c r="B147" s="146"/>
      <c r="C147" s="146"/>
      <c r="D147" s="146"/>
      <c r="E147" s="146"/>
      <c r="F147" s="147"/>
      <c r="G147" s="148"/>
      <c r="H147" s="148"/>
      <c r="I147" s="148"/>
      <c r="J147" s="148"/>
      <c r="K147" s="146"/>
    </row>
    <row r="148" spans="1:11" x14ac:dyDescent="0.25">
      <c r="A148" s="146"/>
      <c r="B148" s="146"/>
      <c r="C148" s="146"/>
      <c r="D148" s="146"/>
      <c r="E148" s="146"/>
      <c r="F148" s="147"/>
      <c r="G148" s="148"/>
      <c r="H148" s="148"/>
      <c r="I148" s="148"/>
      <c r="J148" s="148"/>
      <c r="K148" s="146"/>
    </row>
    <row r="149" spans="1:11" x14ac:dyDescent="0.25">
      <c r="A149" s="146"/>
      <c r="B149" s="146"/>
      <c r="C149" s="146"/>
      <c r="D149" s="146"/>
      <c r="E149" s="146"/>
      <c r="F149" s="147"/>
      <c r="G149" s="148"/>
      <c r="H149" s="148"/>
      <c r="I149" s="148"/>
      <c r="J149" s="148"/>
      <c r="K149" s="146"/>
    </row>
    <row r="150" spans="1:11" x14ac:dyDescent="0.25">
      <c r="A150" s="146"/>
      <c r="B150" s="146"/>
      <c r="C150" s="146"/>
      <c r="D150" s="146"/>
      <c r="E150" s="146"/>
      <c r="F150" s="147"/>
      <c r="G150" s="148"/>
      <c r="H150" s="148"/>
      <c r="I150" s="148"/>
      <c r="J150" s="148"/>
      <c r="K150" s="146"/>
    </row>
    <row r="151" spans="1:11" x14ac:dyDescent="0.25">
      <c r="A151" s="146"/>
      <c r="B151" s="146"/>
      <c r="C151" s="146"/>
      <c r="D151" s="146"/>
      <c r="E151" s="146"/>
      <c r="F151" s="147"/>
      <c r="G151" s="148"/>
      <c r="H151" s="148"/>
      <c r="I151" s="148"/>
      <c r="J151" s="148"/>
      <c r="K151" s="146"/>
    </row>
    <row r="152" spans="1:11" x14ac:dyDescent="0.25">
      <c r="A152" s="146"/>
      <c r="B152" s="146"/>
      <c r="C152" s="146"/>
      <c r="D152" s="146"/>
      <c r="E152" s="146"/>
      <c r="F152" s="147"/>
      <c r="G152" s="148"/>
      <c r="H152" s="148"/>
      <c r="I152" s="148"/>
      <c r="J152" s="148"/>
      <c r="K152" s="146"/>
    </row>
    <row r="153" spans="1:11" x14ac:dyDescent="0.25">
      <c r="A153" s="146"/>
      <c r="B153" s="146"/>
      <c r="C153" s="146"/>
      <c r="D153" s="146"/>
      <c r="E153" s="146"/>
      <c r="F153" s="147"/>
      <c r="G153" s="148"/>
      <c r="H153" s="148"/>
      <c r="I153" s="148"/>
      <c r="J153" s="148"/>
      <c r="K153" s="146"/>
    </row>
    <row r="154" spans="1:11" x14ac:dyDescent="0.25">
      <c r="A154" s="146"/>
      <c r="B154" s="146"/>
      <c r="C154" s="146"/>
      <c r="D154" s="146"/>
      <c r="E154" s="146"/>
      <c r="F154" s="147"/>
      <c r="G154" s="148"/>
      <c r="H154" s="148"/>
      <c r="I154" s="148"/>
      <c r="J154" s="148"/>
      <c r="K154" s="146"/>
    </row>
    <row r="155" spans="1:11" x14ac:dyDescent="0.25">
      <c r="A155" s="146"/>
      <c r="B155" s="146"/>
      <c r="C155" s="146"/>
      <c r="D155" s="146"/>
      <c r="E155" s="146"/>
      <c r="F155" s="147"/>
      <c r="G155" s="148"/>
      <c r="H155" s="148"/>
      <c r="I155" s="148"/>
      <c r="J155" s="148"/>
      <c r="K155" s="146"/>
    </row>
    <row r="156" spans="1:11" x14ac:dyDescent="0.25">
      <c r="A156" s="146"/>
      <c r="B156" s="146"/>
      <c r="C156" s="146"/>
      <c r="D156" s="146"/>
      <c r="E156" s="146"/>
      <c r="F156" s="147"/>
      <c r="G156" s="148"/>
      <c r="H156" s="148"/>
      <c r="I156" s="148"/>
      <c r="J156" s="148"/>
      <c r="K156" s="146"/>
    </row>
    <row r="157" spans="1:11" x14ac:dyDescent="0.25">
      <c r="A157" s="146"/>
      <c r="B157" s="146"/>
      <c r="C157" s="146"/>
      <c r="D157" s="146"/>
      <c r="E157" s="146"/>
      <c r="F157" s="147"/>
      <c r="G157" s="148"/>
      <c r="H157" s="148"/>
      <c r="I157" s="148"/>
      <c r="J157" s="148"/>
      <c r="K157" s="146"/>
    </row>
    <row r="158" spans="1:11" x14ac:dyDescent="0.25">
      <c r="A158" s="146"/>
      <c r="B158" s="146"/>
      <c r="C158" s="146"/>
      <c r="D158" s="146"/>
      <c r="E158" s="146"/>
      <c r="F158" s="147"/>
      <c r="G158" s="146"/>
      <c r="H158" s="146"/>
      <c r="I158" s="146"/>
      <c r="J158" s="146"/>
      <c r="K158" s="146"/>
    </row>
    <row r="159" spans="1:11" x14ac:dyDescent="0.25">
      <c r="A159" s="146"/>
      <c r="B159" s="146"/>
      <c r="C159" s="146"/>
      <c r="D159" s="146"/>
      <c r="E159" s="146"/>
      <c r="F159" s="147"/>
      <c r="G159" s="146"/>
      <c r="H159" s="146"/>
      <c r="I159" s="146"/>
      <c r="J159" s="146"/>
      <c r="K159" s="146"/>
    </row>
    <row r="160" spans="1:11" x14ac:dyDescent="0.25">
      <c r="A160" s="146"/>
      <c r="B160" s="146"/>
      <c r="C160" s="146"/>
      <c r="D160" s="146"/>
      <c r="E160" s="146"/>
      <c r="F160" s="147"/>
      <c r="G160" s="146"/>
      <c r="H160" s="146"/>
      <c r="I160" s="146"/>
      <c r="J160" s="146"/>
      <c r="K160" s="146"/>
    </row>
    <row r="161" spans="1:11" x14ac:dyDescent="0.25">
      <c r="A161" s="146"/>
      <c r="B161" s="146"/>
      <c r="C161" s="146"/>
      <c r="D161" s="146"/>
      <c r="E161" s="146"/>
      <c r="F161" s="147"/>
      <c r="G161" s="146"/>
      <c r="H161" s="146"/>
      <c r="I161" s="146"/>
      <c r="J161" s="146"/>
      <c r="K161" s="146"/>
    </row>
    <row r="162" spans="1:11" x14ac:dyDescent="0.25">
      <c r="A162" s="146"/>
      <c r="B162" s="146"/>
      <c r="C162" s="146"/>
      <c r="D162" s="146"/>
      <c r="E162" s="146"/>
      <c r="F162" s="147"/>
      <c r="G162" s="146"/>
      <c r="H162" s="146"/>
      <c r="I162" s="146"/>
      <c r="J162" s="146"/>
      <c r="K162" s="146"/>
    </row>
    <row r="163" spans="1:11" x14ac:dyDescent="0.25">
      <c r="A163" s="146"/>
      <c r="B163" s="146"/>
      <c r="C163" s="146"/>
      <c r="D163" s="146"/>
      <c r="E163" s="146"/>
      <c r="F163" s="147"/>
      <c r="G163" s="146"/>
      <c r="H163" s="146"/>
      <c r="I163" s="146"/>
      <c r="J163" s="146"/>
      <c r="K163" s="146"/>
    </row>
    <row r="164" spans="1:11" x14ac:dyDescent="0.25">
      <c r="A164" s="146"/>
      <c r="B164" s="146"/>
      <c r="C164" s="146"/>
      <c r="D164" s="146"/>
      <c r="E164" s="146"/>
      <c r="F164" s="147"/>
      <c r="G164" s="146"/>
      <c r="H164" s="146"/>
      <c r="I164" s="146"/>
      <c r="J164" s="146"/>
      <c r="K164" s="146"/>
    </row>
    <row r="165" spans="1:11" x14ac:dyDescent="0.25">
      <c r="A165" s="146"/>
      <c r="B165" s="146"/>
      <c r="C165" s="146"/>
      <c r="D165" s="146"/>
      <c r="E165" s="146"/>
      <c r="F165" s="147"/>
      <c r="G165" s="146"/>
      <c r="H165" s="146"/>
      <c r="I165" s="146"/>
      <c r="J165" s="146"/>
      <c r="K165" s="146"/>
    </row>
    <row r="166" spans="1:11" x14ac:dyDescent="0.25">
      <c r="A166" s="146"/>
      <c r="B166" s="146"/>
      <c r="C166" s="146"/>
      <c r="D166" s="146"/>
      <c r="E166" s="146"/>
      <c r="F166" s="147"/>
      <c r="G166" s="146"/>
      <c r="H166" s="146"/>
      <c r="I166" s="146"/>
      <c r="J166" s="146"/>
      <c r="K166" s="146"/>
    </row>
    <row r="167" spans="1:11" x14ac:dyDescent="0.25">
      <c r="A167" s="146"/>
      <c r="B167" s="146"/>
      <c r="C167" s="146"/>
      <c r="D167" s="146"/>
      <c r="E167" s="146"/>
      <c r="F167" s="147"/>
      <c r="G167" s="146"/>
      <c r="H167" s="146"/>
      <c r="I167" s="146"/>
      <c r="J167" s="146"/>
      <c r="K167" s="146"/>
    </row>
  </sheetData>
  <sheetProtection algorithmName="SHA-512" hashValue="qjhFjriN8t12ZcmazW9J13Swm2+5PJNweAQrbrAd8l11KhI2dfgCxc+vn4lHhz1mSOTzKWL/9f0hUSwNowAUmw==" saltValue="f70F8GQXmI+B6y89QPgujg==" spinCount="100000" sheet="1" formatColumns="0" formatRows="0" insertHyperlinks="0"/>
  <mergeCells count="3">
    <mergeCell ref="A4:B4"/>
    <mergeCell ref="C4:D4"/>
    <mergeCell ref="A6:F7"/>
  </mergeCells>
  <pageMargins left="0.7" right="0.7" top="0.75" bottom="0.75" header="0.3" footer="0.3"/>
  <pageSetup scale="76" orientation="landscape" r:id="rId1"/>
  <ignoredErrors>
    <ignoredError sqref="F10:F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6F8C92DCD34D4696A56BD78E23E1D2" ma:contentTypeVersion="6" ma:contentTypeDescription="Create a new document." ma:contentTypeScope="" ma:versionID="29f47ae4694f495f44d654cd8bbe6199">
  <xsd:schema xmlns:xsd="http://www.w3.org/2001/XMLSchema" xmlns:xs="http://www.w3.org/2001/XMLSchema" xmlns:p="http://schemas.microsoft.com/office/2006/metadata/properties" xmlns:ns2="d4137db0-9494-48c3-b40f-95d5e3e92c51" xmlns:ns3="87f10b41-d777-4422-a68b-7da5c95eb453" targetNamespace="http://schemas.microsoft.com/office/2006/metadata/properties" ma:root="true" ma:fieldsID="07ed67e728a0dfb63ae43aaa14b724c7" ns2:_="" ns3:_="">
    <xsd:import namespace="d4137db0-9494-48c3-b40f-95d5e3e92c51"/>
    <xsd:import namespace="87f10b41-d777-4422-a68b-7da5c95eb4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37db0-9494-48c3-b40f-95d5e3e92c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f10b41-d777-4422-a68b-7da5c95eb45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9524E6-10FF-47D7-B240-1B4A96B28C63}">
  <ds:schemaRefs>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terms/"/>
    <ds:schemaRef ds:uri="d4137db0-9494-48c3-b40f-95d5e3e92c51"/>
    <ds:schemaRef ds:uri="87f10b41-d777-4422-a68b-7da5c95eb453"/>
    <ds:schemaRef ds:uri="http://purl.org/dc/dcmitype/"/>
    <ds:schemaRef ds:uri="http://purl.org/dc/elements/1.1/"/>
  </ds:schemaRefs>
</ds:datastoreItem>
</file>

<file path=customXml/itemProps2.xml><?xml version="1.0" encoding="utf-8"?>
<ds:datastoreItem xmlns:ds="http://schemas.openxmlformats.org/officeDocument/2006/customXml" ds:itemID="{798BEC04-8C72-465E-A102-AB63992BA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37db0-9494-48c3-b40f-95d5e3e92c51"/>
    <ds:schemaRef ds:uri="87f10b41-d777-4422-a68b-7da5c95eb4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2AEFDD-0503-474A-8016-DFEF795587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8</vt:i4>
      </vt:variant>
    </vt:vector>
  </HeadingPairs>
  <TitlesOfParts>
    <vt:vector size="26" baseType="lpstr">
      <vt:lpstr>Introduction</vt:lpstr>
      <vt:lpstr>Specification &amp; Overview</vt:lpstr>
      <vt:lpstr>Naming Conventions</vt:lpstr>
      <vt:lpstr>A</vt:lpstr>
      <vt:lpstr>B1</vt:lpstr>
      <vt:lpstr>B2</vt:lpstr>
      <vt:lpstr>B3</vt:lpstr>
      <vt:lpstr>B4</vt:lpstr>
      <vt:lpstr>C</vt:lpstr>
      <vt:lpstr>D</vt:lpstr>
      <vt:lpstr>E1</vt:lpstr>
      <vt:lpstr>E2</vt:lpstr>
      <vt:lpstr>F</vt:lpstr>
      <vt:lpstr>G</vt:lpstr>
      <vt:lpstr>A_FI_BNCO</vt:lpstr>
      <vt:lpstr>A_SI_BNCO</vt:lpstr>
      <vt:lpstr>A_FI_MM</vt:lpstr>
      <vt:lpstr>A_SI_MM</vt:lpstr>
      <vt:lpstr>A_FI_BNCO!Print_Area</vt:lpstr>
      <vt:lpstr>A_FI_MM!Print_Area</vt:lpstr>
      <vt:lpstr>A_SI_BNCO!Print_Area</vt:lpstr>
      <vt:lpstr>A_SI_MM!Print_Area</vt:lpstr>
      <vt:lpstr>'E1'!Print_Area</vt:lpstr>
      <vt:lpstr>'E2'!Print_Area</vt:lpstr>
      <vt:lpstr>Introduction!Print_Area</vt:lpstr>
      <vt:lpstr>'Specification &amp; Overview'!Print_Area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2017-01-18T17:52:00Z</dcterms:created>
  <dcterms:modified xsi:type="dcterms:W3CDTF">2024-06-24T19:11:29Z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{F4AD7B0F-0790-4F0C-9E8E-D6D6994ED960}</vt:lpwstr>
  </property>
  <property fmtid="{D5CDD505-2E9C-101B-9397-08002B2CF9AE}" pid="3" name="ContentTypeId">
    <vt:lpwstr>0x010100AC6F8C92DCD34D4696A56BD78E23E1D2</vt:lpwstr>
  </property>
</Properties>
</file>