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rick.vogel/Desktop/GAFC_Deployment/"/>
    </mc:Choice>
  </mc:AlternateContent>
  <xr:revisionPtr revIDLastSave="0" documentId="13_ncr:1_{CA487DF3-CC77-3F43-BF36-27701C494728}" xr6:coauthVersionLast="47" xr6:coauthVersionMax="47" xr10:uidLastSave="{00000000-0000-0000-0000-000000000000}"/>
  <workbookProtection workbookAlgorithmName="SHA-512" workbookHashValue="Gmpz36noUNBO3Q8pVNJwFgE8O9VE9VK7vOn9jNMhwHQNuHEzpdWd3DECqFSm3Hs/m3NO0GbOlV5vyYlQDeQkWg==" workbookSaltValue="TrS2ulcZhm1Hmoz8juUSJw==" workbookSpinCount="100000" lockStructure="1"/>
  <bookViews>
    <workbookView xWindow="33900" yWindow="2080" windowWidth="29640" windowHeight="19500" tabRatio="876" xr2:uid="{00000000-000D-0000-FFFF-FFFF00000000}"/>
  </bookViews>
  <sheets>
    <sheet name="General Information" sheetId="2" r:id="rId1"/>
    <sheet name="A-Revenue" sheetId="3" r:id="rId2"/>
    <sheet name="A1-Other Revenue" sheetId="4" r:id="rId3"/>
    <sheet name="B-Administrative Expenses" sheetId="5" r:id="rId4"/>
    <sheet name="B1-Other Indirect Staffing" sheetId="6" r:id="rId5"/>
    <sheet name="B2-Occupancy Expenses" sheetId="7" r:id="rId6"/>
    <sheet name="B3-Other Admin Expenses" sheetId="8" r:id="rId7"/>
    <sheet name="B4-Non-Reimbursable Expense" sheetId="9" r:id="rId8"/>
    <sheet name="C-Direct Care Expenses" sheetId="10" r:id="rId9"/>
    <sheet name="C1-Other Direct Staffing" sheetId="12" r:id="rId10"/>
    <sheet name="Summary" sheetId="15" r:id="rId11"/>
    <sheet name="Stmt Certification" sheetId="16" r:id="rId12"/>
    <sheet name="GAFC Provider List" sheetId="17" r:id="rId13"/>
    <sheet name="UpdateData" sheetId="18" state="hidden" r:id="rId14"/>
    <sheet name="Lookup" sheetId="20" state="hidden" r:id="rId15"/>
  </sheets>
  <definedNames>
    <definedName name="AFCFilers">'GAFC Provider List'!$A$6:$A$8</definedName>
    <definedName name="AFCProviders">'GAFC Provider List'!$A$6:$A$8</definedName>
    <definedName name="AFCProviders2" localSheetId="12">'GAFC Provider List'!$A$6:$A$8</definedName>
    <definedName name="CaregiverAndServiceData">#REF!</definedName>
    <definedName name="DropDeadDate">Lookup!$E$2</definedName>
    <definedName name="EndDate">Lookup!$H$2</definedName>
    <definedName name="FileName">Lookup!$N$2</definedName>
    <definedName name="Footer">Lookup!$K$2</definedName>
    <definedName name="For">Lookup!$I$2</definedName>
    <definedName name="Header">Lookup!$J$2</definedName>
    <definedName name="NonReimburseableExpenseDetails">'B4-Non-Reimbursable Expense'!$A$1:$C$33</definedName>
    <definedName name="OfficerDate">'Stmt Certification'!$E$15</definedName>
    <definedName name="Operating_Results_and_Margin">Summary!$B$53:$E$57</definedName>
    <definedName name="OrganizationName">'GAFC Provider List'!$A$7:$A$8</definedName>
    <definedName name="OrgID">'GAFC Provider List'!#REF!</definedName>
    <definedName name="OtherAdministrativeExpenseDetails">'B3-Other Admin Expenses'!$A$1:$C$33</definedName>
    <definedName name="OtherDirectStaffing">#REF!</definedName>
    <definedName name="OtherDirectStaffingExpenseDetails">'C1-Other Direct Staffing'!$A$1:$H$33</definedName>
    <definedName name="OtherIndirectStaffingExpenseDetails">'B1-Other Indirect Staffing'!$A$1:$H$33</definedName>
    <definedName name="OtherRevenue">'A1-Other Revenue'!$A$1:$C$33</definedName>
    <definedName name="OtherRevenueDetails">'B4-Non-Reimbursable Expense'!$A$1:$C$33</definedName>
    <definedName name="PreparerDate">'Stmt Certification'!$E$20</definedName>
    <definedName name="_xlnm.Print_Area" localSheetId="1">'A-Revenue'!$A$1:$C$30</definedName>
    <definedName name="_xlnm.Print_Area" localSheetId="2">'A1-Other Revenue'!$A$1:$E$33</definedName>
    <definedName name="_xlnm.Print_Area" localSheetId="3">'B-Administrative Expenses'!$A$1:$L$45</definedName>
    <definedName name="_xlnm.Print_Area" localSheetId="4">'B1-Other Indirect Staffing'!$A$1:$I$33</definedName>
    <definedName name="_xlnm.Print_Area" localSheetId="5">'B2-Occupancy Expenses'!$A$1:$E$15</definedName>
    <definedName name="_xlnm.Print_Area" localSheetId="6">'B3-Other Admin Expenses'!$A$1:$E$33</definedName>
    <definedName name="_xlnm.Print_Area" localSheetId="7">'B4-Non-Reimbursable Expense'!$A$1:$D$33</definedName>
    <definedName name="_xlnm.Print_Area" localSheetId="9">'C1-Other Direct Staffing'!$A$1:$I$33</definedName>
    <definedName name="_xlnm.Print_Area" localSheetId="12">'GAFC Provider List'!$A$6:$A$8</definedName>
    <definedName name="_xlnm.Print_Area" localSheetId="0">'General Information'!$A$1:$E$50</definedName>
    <definedName name="_xlnm.Print_Area" localSheetId="11">'Stmt Certification'!$A$1:$F$25</definedName>
    <definedName name="_xlnm.Print_Area" localSheetId="10">Summary!$A$1:$E$57</definedName>
    <definedName name="_xlnm.Print_Titles" localSheetId="0">'General Information'!$2:$2</definedName>
    <definedName name="_xlnm.Print_Titles" localSheetId="13">UpdateData!$A:$A</definedName>
    <definedName name="ReportYear">Lookup!$L$2</definedName>
    <definedName name="StartDate">Lookup!$G$2</definedName>
    <definedName name="tblCaregiverStipendsDATA">#REF!</definedName>
    <definedName name="tblGeneralInformationDATA">#REF!</definedName>
    <definedName name="tblNonSalaryRelatedDATA">#REF!</definedName>
    <definedName name="tblOccupancyDATA">#REF!</definedName>
    <definedName name="tblRevenueDATA">#REF!</definedName>
    <definedName name="tblStaffingDATA">#REF!</definedName>
    <definedName name="tblStmtOfCertificationDATA">#REF!</definedName>
    <definedName name="tblSummaryDATA">#REF!</definedName>
    <definedName name="TypeOfCare">Lookup!$A$2:$A$3</definedName>
    <definedName name="UnregisteredAgency" localSheetId="12">'GAFC Provider List'!$A$7</definedName>
    <definedName name="UpdatedBy">Lookup!$B$2</definedName>
    <definedName name="UpdatedOn">Lookup!$C$2</definedName>
    <definedName name="Year">#REF!</definedName>
    <definedName name="YesORNo">Lookup!$M$2:$M$3</definedName>
    <definedName name="Z_3CF3A837_7145_4E2E_8915_BA37DFFD1C31_.wvu.Cols" localSheetId="1" hidden="1">'A-Revenue'!$E:$E</definedName>
    <definedName name="Z_3CF3A837_7145_4E2E_8915_BA37DFFD1C31_.wvu.PrintArea" localSheetId="1" hidden="1">'A-Revenue'!$A$1:$D$29</definedName>
    <definedName name="Z_3CF3A837_7145_4E2E_8915_BA37DFFD1C31_.wvu.PrintArea" localSheetId="0" hidden="1">'General Information'!$A$17:$C$50</definedName>
    <definedName name="Z_3CF3A837_7145_4E2E_8915_BA37DFFD1C31_.wvu.PrintArea" localSheetId="11" hidden="1">'Stmt Certification'!$A$1:$F$23</definedName>
    <definedName name="Z_3CF3A837_7145_4E2E_8915_BA37DFFD1C31_.wvu.PrintTitles" localSheetId="0" hidden="1">'General Information'!$2:$2</definedName>
    <definedName name="Z_43E61ED1_6D84_4C84_A41C_B12F632B2CE1_.wvu.Cols" localSheetId="1" hidden="1">'A-Revenue'!$E:$E</definedName>
    <definedName name="Z_43E61ED1_6D84_4C84_A41C_B12F632B2CE1_.wvu.PrintArea" localSheetId="1" hidden="1">'A-Revenue'!$A$1:$D$29</definedName>
    <definedName name="Z_43E61ED1_6D84_4C84_A41C_B12F632B2CE1_.wvu.PrintArea" localSheetId="0" hidden="1">'General Information'!$A$17:$C$50</definedName>
    <definedName name="Z_43E61ED1_6D84_4C84_A41C_B12F632B2CE1_.wvu.PrintArea" localSheetId="11" hidden="1">'Stmt Certification'!$A$1:$F$23</definedName>
    <definedName name="Z_43E61ED1_6D84_4C84_A41C_B12F632B2CE1_.wvu.PrintTitles" localSheetId="0" hidden="1">'General Information'!$2:$2</definedName>
    <definedName name="Z_685A2E79_1796_44F8_B950_02A0300E5822_.wvu.Cols" localSheetId="1" hidden="1">'A-Revenue'!$E:$E</definedName>
    <definedName name="Z_685A2E79_1796_44F8_B950_02A0300E5822_.wvu.PrintArea" localSheetId="1" hidden="1">'A-Revenue'!$A$1:$C$30</definedName>
    <definedName name="Z_685A2E79_1796_44F8_B950_02A0300E5822_.wvu.PrintArea" localSheetId="2" hidden="1">'A1-Other Revenue'!$A$1:$C$33</definedName>
    <definedName name="Z_685A2E79_1796_44F8_B950_02A0300E5822_.wvu.PrintArea" localSheetId="4" hidden="1">'B1-Other Indirect Staffing'!$A$1:$H$33</definedName>
    <definedName name="Z_685A2E79_1796_44F8_B950_02A0300E5822_.wvu.PrintArea" localSheetId="5" hidden="1">'B2-Occupancy Expenses'!$A$1:$C$15</definedName>
    <definedName name="Z_685A2E79_1796_44F8_B950_02A0300E5822_.wvu.PrintArea" localSheetId="6" hidden="1">'B3-Other Admin Expenses'!$A$1:$C$33</definedName>
    <definedName name="Z_685A2E79_1796_44F8_B950_02A0300E5822_.wvu.PrintArea" localSheetId="7" hidden="1">'B4-Non-Reimbursable Expense'!$A$1:$C$33</definedName>
    <definedName name="Z_685A2E79_1796_44F8_B950_02A0300E5822_.wvu.PrintArea" localSheetId="9" hidden="1">'C1-Other Direct Staffing'!$A$1:$H$33</definedName>
    <definedName name="Z_685A2E79_1796_44F8_B950_02A0300E5822_.wvu.PrintArea" localSheetId="12" hidden="1">'GAFC Provider List'!$A$6:$A$8</definedName>
    <definedName name="Z_685A2E79_1796_44F8_B950_02A0300E5822_.wvu.PrintArea" localSheetId="0" hidden="1">'General Information'!$A$17:$C$50</definedName>
    <definedName name="Z_685A2E79_1796_44F8_B950_02A0300E5822_.wvu.PrintArea" localSheetId="11" hidden="1">'Stmt Certification'!$A$1:$F$25</definedName>
    <definedName name="Z_685A2E79_1796_44F8_B950_02A0300E5822_.wvu.PrintArea" localSheetId="10" hidden="1">Summary!$A$1:$E$57</definedName>
    <definedName name="Z_685A2E79_1796_44F8_B950_02A0300E5822_.wvu.PrintTitles" localSheetId="0" hidden="1">'General Information'!$2:$2</definedName>
    <definedName name="Z_685A2E79_1796_44F8_B950_02A0300E5822_.wvu.PrintTitles" localSheetId="13" hidden="1">UpdateData!$A:$A</definedName>
  </definedNames>
  <calcPr calcId="191029"/>
  <customWorkbookViews>
    <customWorkbookView name="KEVIN FLYNN - Personal View" guid="{43E61ED1-6D84-4C84-A41C-B12F632B2CE1}" mergeInterval="0" personalView="1" maximized="1" xWindow="1" yWindow="1" windowWidth="1280" windowHeight="727" tabRatio="899" activeSheetId="2"/>
    <customWorkbookView name="tfaiella - Personal View" guid="{3CF3A837-7145-4E2E-8915-BA37DFFD1C31}" mergeInterval="0" personalView="1" maximized="1" windowWidth="1436" windowHeight="696" tabRatio="899" activeSheetId="7"/>
    <customWorkbookView name="Emily Shaw - Personal View" guid="{685A2E79-1796-44F8-B950-02A0300E5822}" mergeInterval="0" personalView="1" maximized="1" windowWidth="1916" windowHeight="815" tabRatio="925" activeSheetId="1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4" l="1"/>
  <c r="CN8" i="18" l="1"/>
  <c r="CM8" i="18" l="1"/>
  <c r="CL8" i="18"/>
  <c r="CK8" i="18"/>
  <c r="C15" i="7"/>
  <c r="C26" i="3" l="1"/>
  <c r="C13" i="3"/>
  <c r="C10" i="3"/>
  <c r="C61" i="2" l="1"/>
  <c r="C58" i="2"/>
  <c r="C57" i="2"/>
  <c r="C47" i="15" l="1"/>
  <c r="D9" i="16" s="1"/>
  <c r="F9" i="16" s="1"/>
  <c r="BG20" i="18" l="1"/>
  <c r="BU8" i="18" l="1"/>
  <c r="BT8" i="18"/>
  <c r="BS8" i="18"/>
  <c r="BR8" i="18"/>
  <c r="BQ8" i="18"/>
  <c r="BO8" i="18"/>
  <c r="BM8" i="18"/>
  <c r="BN8" i="18"/>
  <c r="BK8" i="18"/>
  <c r="BL8" i="18"/>
  <c r="AQ8" i="18"/>
  <c r="AP8" i="18"/>
  <c r="AO8" i="18"/>
  <c r="AN8" i="18"/>
  <c r="AM8" i="18"/>
  <c r="CJ11" i="18" l="1"/>
  <c r="C8" i="10" l="1"/>
  <c r="AL8" i="18" s="1"/>
  <c r="C42" i="15" l="1"/>
  <c r="AG2" i="18" l="1"/>
  <c r="BH20" i="18" s="1"/>
  <c r="C7" i="10" l="1"/>
  <c r="C13" i="10"/>
  <c r="BP8" i="18" s="1"/>
  <c r="C40" i="5"/>
  <c r="BA20" i="18"/>
  <c r="CX11" i="18" l="1"/>
  <c r="CW11" i="18"/>
  <c r="CV11" i="18"/>
  <c r="CU11" i="18"/>
  <c r="CT11" i="18"/>
  <c r="CS11" i="18"/>
  <c r="CR11" i="18"/>
  <c r="CQ11" i="18"/>
  <c r="CP11" i="18"/>
  <c r="CO11" i="18"/>
  <c r="CN11" i="18"/>
  <c r="CM11" i="18"/>
  <c r="CL11" i="18"/>
  <c r="CK11" i="18"/>
  <c r="CI11" i="18"/>
  <c r="CH11" i="18"/>
  <c r="BQ11" i="18"/>
  <c r="BR11" i="18"/>
  <c r="BS11" i="18"/>
  <c r="BT11" i="18"/>
  <c r="BU11" i="18"/>
  <c r="BK11" i="18" l="1"/>
  <c r="BL11" i="18"/>
  <c r="BM11" i="18"/>
  <c r="BN11" i="18"/>
  <c r="BO11" i="18"/>
  <c r="BI11" i="18"/>
  <c r="BE11" i="18"/>
  <c r="BF11" i="18"/>
  <c r="BG11" i="18"/>
  <c r="BH11" i="18"/>
  <c r="AY11" i="18"/>
  <c r="AZ11" i="18"/>
  <c r="BA11" i="18"/>
  <c r="BB11" i="18"/>
  <c r="BC11" i="18"/>
  <c r="AS11" i="18"/>
  <c r="AT11" i="18"/>
  <c r="AU11" i="18"/>
  <c r="AV11" i="18"/>
  <c r="AW11" i="18"/>
  <c r="AM11" i="18"/>
  <c r="AN11" i="18"/>
  <c r="AO11" i="18"/>
  <c r="AP11" i="18"/>
  <c r="AQ11" i="18"/>
  <c r="AG11" i="18"/>
  <c r="AH11" i="18"/>
  <c r="AI11" i="18"/>
  <c r="AJ11" i="18"/>
  <c r="AK11" i="18"/>
  <c r="BE8" i="18" l="1"/>
  <c r="BF8" i="18"/>
  <c r="BG8" i="18"/>
  <c r="BH8" i="18"/>
  <c r="BI8" i="18"/>
  <c r="BC8" i="18"/>
  <c r="AY8" i="18"/>
  <c r="AZ8" i="18"/>
  <c r="BA8" i="18"/>
  <c r="BB8" i="18"/>
  <c r="AS8" i="18"/>
  <c r="AT8" i="18"/>
  <c r="AU8" i="18"/>
  <c r="AV8" i="18"/>
  <c r="AW8" i="18"/>
  <c r="AK8" i="18"/>
  <c r="AJ8" i="18"/>
  <c r="AI8" i="18"/>
  <c r="AH8" i="18"/>
  <c r="AF8" i="18"/>
  <c r="AG8" i="18"/>
  <c r="C2" i="18"/>
  <c r="C5" i="18" s="1"/>
  <c r="C17" i="18" s="1"/>
  <c r="AF5" i="18"/>
  <c r="AG5" i="18"/>
  <c r="AF14" i="18"/>
  <c r="AG14" i="18"/>
  <c r="AF17" i="18"/>
  <c r="AG17" i="18"/>
  <c r="AO17" i="18"/>
  <c r="AN17" i="18"/>
  <c r="AM17" i="18"/>
  <c r="AL17" i="18"/>
  <c r="AK17" i="18"/>
  <c r="AJ17" i="18"/>
  <c r="AI17" i="18"/>
  <c r="AH17" i="18"/>
  <c r="AJ14" i="18"/>
  <c r="AI14" i="18"/>
  <c r="AH14" i="18"/>
  <c r="DB11" i="18"/>
  <c r="CO8" i="18"/>
  <c r="BB5" i="18"/>
  <c r="AY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J5" i="18"/>
  <c r="AI5" i="18"/>
  <c r="AC2" i="18"/>
  <c r="AC11" i="18" s="1"/>
  <c r="AB2" i="18"/>
  <c r="AB5" i="18" s="1"/>
  <c r="AA2" i="18"/>
  <c r="AA5" i="18" s="1"/>
  <c r="AA17" i="18" s="1"/>
  <c r="Z2" i="18"/>
  <c r="Z5" i="18" s="1"/>
  <c r="Z17" i="18" s="1"/>
  <c r="Y2" i="18"/>
  <c r="Y11" i="18" s="1"/>
  <c r="X2" i="18"/>
  <c r="X5" i="18" s="1"/>
  <c r="W2" i="18"/>
  <c r="W14" i="18" s="1"/>
  <c r="V2" i="18"/>
  <c r="V5" i="18" s="1"/>
  <c r="V17" i="18" s="1"/>
  <c r="U2" i="18"/>
  <c r="U11" i="18" s="1"/>
  <c r="T2" i="18"/>
  <c r="T5" i="18" s="1"/>
  <c r="S2" i="18"/>
  <c r="R2" i="18"/>
  <c r="R5" i="18" s="1"/>
  <c r="R17" i="18" s="1"/>
  <c r="O2" i="18"/>
  <c r="O11" i="18" s="1"/>
  <c r="Q2" i="18"/>
  <c r="Q5" i="18" s="1"/>
  <c r="P2" i="18"/>
  <c r="P14" i="18" s="1"/>
  <c r="N2" i="18"/>
  <c r="N5" i="18" s="1"/>
  <c r="N17" i="18" s="1"/>
  <c r="M2" i="18"/>
  <c r="M11" i="18" s="1"/>
  <c r="J2" i="18"/>
  <c r="J5" i="18" s="1"/>
  <c r="I2" i="18"/>
  <c r="H2" i="18"/>
  <c r="H5" i="18" s="1"/>
  <c r="H17" i="18" s="1"/>
  <c r="G2" i="18"/>
  <c r="G11" i="18" s="1"/>
  <c r="F2" i="18"/>
  <c r="F5" i="18" s="1"/>
  <c r="L2" i="18"/>
  <c r="L14" i="18" s="1"/>
  <c r="K2" i="18"/>
  <c r="K5" i="18" s="1"/>
  <c r="K17" i="18" s="1"/>
  <c r="E2" i="18"/>
  <c r="D2" i="18"/>
  <c r="D5" i="18" s="1"/>
  <c r="CI8" i="18"/>
  <c r="C12" i="10"/>
  <c r="BJ8" i="18" s="1"/>
  <c r="C11" i="10"/>
  <c r="BD8" i="18" s="1"/>
  <c r="C10" i="10"/>
  <c r="AX8" i="18" s="1"/>
  <c r="C9" i="10"/>
  <c r="AR8" i="18" s="1"/>
  <c r="C16" i="5"/>
  <c r="BP11" i="18" s="1"/>
  <c r="C15" i="5"/>
  <c r="BJ11" i="18" s="1"/>
  <c r="C14" i="5"/>
  <c r="BD11" i="18" s="1"/>
  <c r="C13" i="5"/>
  <c r="AX11" i="18" s="1"/>
  <c r="C12" i="5"/>
  <c r="AR11" i="18" s="1"/>
  <c r="C11" i="5"/>
  <c r="AL11" i="18" s="1"/>
  <c r="C10" i="5"/>
  <c r="CH8" i="18" l="1"/>
  <c r="AF11" i="18"/>
  <c r="C14" i="18"/>
  <c r="K11" i="18"/>
  <c r="V8" i="18"/>
  <c r="V20" i="18" s="1"/>
  <c r="H8" i="18"/>
  <c r="H20" i="18" s="1"/>
  <c r="V14" i="18"/>
  <c r="V11" i="18"/>
  <c r="K8" i="18"/>
  <c r="K20" i="18" s="1"/>
  <c r="R14" i="18"/>
  <c r="N11" i="18"/>
  <c r="Z8" i="18"/>
  <c r="Z20" i="18" s="1"/>
  <c r="Q11" i="18"/>
  <c r="D17" i="18"/>
  <c r="X11" i="18"/>
  <c r="F11" i="18"/>
  <c r="Z14" i="18"/>
  <c r="AB11" i="18"/>
  <c r="T11" i="18"/>
  <c r="J11" i="18"/>
  <c r="D11" i="18"/>
  <c r="R8" i="18"/>
  <c r="R20" i="18" s="1"/>
  <c r="C8" i="18"/>
  <c r="C20" i="18" s="1"/>
  <c r="T17" i="18"/>
  <c r="N14" i="18"/>
  <c r="Z11" i="18"/>
  <c r="R11" i="18"/>
  <c r="H11" i="18"/>
  <c r="C11" i="18"/>
  <c r="N8" i="18"/>
  <c r="N20" i="18" s="1"/>
  <c r="L8" i="18"/>
  <c r="L20" i="18" s="1"/>
  <c r="L5" i="18"/>
  <c r="L11" i="18"/>
  <c r="I8" i="18"/>
  <c r="I20" i="18" s="1"/>
  <c r="I5" i="18"/>
  <c r="I11" i="18"/>
  <c r="P8" i="18"/>
  <c r="P20" i="18" s="1"/>
  <c r="P5" i="18"/>
  <c r="P11" i="18"/>
  <c r="S8" i="18"/>
  <c r="S20" i="18" s="1"/>
  <c r="S5" i="18"/>
  <c r="S11" i="18"/>
  <c r="W8" i="18"/>
  <c r="W20" i="18" s="1"/>
  <c r="W5" i="18"/>
  <c r="W11" i="18"/>
  <c r="AA8" i="18"/>
  <c r="AA20" i="18" s="1"/>
  <c r="AA11" i="18"/>
  <c r="F17" i="18"/>
  <c r="J17" i="18"/>
  <c r="Q17" i="18"/>
  <c r="X17" i="18"/>
  <c r="AB17" i="18"/>
  <c r="AA14" i="18"/>
  <c r="S14" i="18"/>
  <c r="I14" i="18"/>
  <c r="H14" i="18"/>
  <c r="K14" i="18"/>
  <c r="AC8" i="18"/>
  <c r="AC20" i="18" s="1"/>
  <c r="Y8" i="18"/>
  <c r="Y20" i="18" s="1"/>
  <c r="U8" i="18"/>
  <c r="U20" i="18" s="1"/>
  <c r="O8" i="18"/>
  <c r="O20" i="18" s="1"/>
  <c r="M8" i="18"/>
  <c r="M20" i="18" s="1"/>
  <c r="G8" i="18"/>
  <c r="G20" i="18" s="1"/>
  <c r="E8" i="18"/>
  <c r="AC14" i="18"/>
  <c r="Y14" i="18"/>
  <c r="U14" i="18"/>
  <c r="O14" i="18"/>
  <c r="M14" i="18"/>
  <c r="G14" i="18"/>
  <c r="E14" i="18"/>
  <c r="AB8" i="18"/>
  <c r="AB20" i="18" s="1"/>
  <c r="X8" i="18"/>
  <c r="X20" i="18" s="1"/>
  <c r="T8" i="18"/>
  <c r="T20" i="18" s="1"/>
  <c r="Q8" i="18"/>
  <c r="Q20" i="18" s="1"/>
  <c r="J8" i="18"/>
  <c r="J20" i="18" s="1"/>
  <c r="F8" i="18"/>
  <c r="F20" i="18" s="1"/>
  <c r="D8" i="18"/>
  <c r="AC5" i="18"/>
  <c r="Y5" i="18"/>
  <c r="U5" i="18"/>
  <c r="O5" i="18"/>
  <c r="M5" i="18"/>
  <c r="G5" i="18"/>
  <c r="E5" i="18"/>
  <c r="E17" i="18"/>
  <c r="AB14" i="18"/>
  <c r="X14" i="18"/>
  <c r="T14" i="18"/>
  <c r="Q14" i="18"/>
  <c r="J14" i="18"/>
  <c r="F14" i="18"/>
  <c r="D14" i="18"/>
  <c r="E11" i="18"/>
  <c r="AP17" i="18"/>
  <c r="D20" i="18"/>
  <c r="CP8" i="18"/>
  <c r="DC11" i="18"/>
  <c r="E20" i="18"/>
  <c r="BC5" i="18"/>
  <c r="AK14" i="18"/>
  <c r="M17" i="18" l="1"/>
  <c r="AC17" i="18"/>
  <c r="S17" i="18"/>
  <c r="O17" i="18"/>
  <c r="W17" i="18"/>
  <c r="L17" i="18"/>
  <c r="U17" i="18"/>
  <c r="I17" i="18"/>
  <c r="G17" i="18"/>
  <c r="Y17" i="18"/>
  <c r="P17" i="18"/>
  <c r="AD2" i="18" l="1"/>
  <c r="AD5" i="18" l="1"/>
  <c r="AD14" i="18"/>
  <c r="AD11" i="18"/>
  <c r="AD8" i="18"/>
  <c r="AD20" i="18" s="1"/>
  <c r="AE2" i="18"/>
  <c r="B2" i="18"/>
  <c r="B3" i="2"/>
  <c r="C2" i="16" l="1"/>
  <c r="B2" i="5"/>
  <c r="B2" i="10"/>
  <c r="B11" i="18"/>
  <c r="B14" i="18"/>
  <c r="B5" i="18"/>
  <c r="B8" i="18"/>
  <c r="B20" i="18" s="1"/>
  <c r="AE14" i="18"/>
  <c r="AE8" i="18"/>
  <c r="AE20" i="18" s="1"/>
  <c r="AE5" i="18"/>
  <c r="AE11" i="18"/>
  <c r="AD17" i="18"/>
  <c r="B2" i="6"/>
  <c r="B2" i="8"/>
  <c r="B2" i="12"/>
  <c r="B2" i="9"/>
  <c r="B3" i="15"/>
  <c r="B2" i="7"/>
  <c r="C60" i="2"/>
  <c r="D6" i="16" l="1"/>
  <c r="F6" i="16" s="1"/>
  <c r="C10" i="15"/>
  <c r="AE17" i="18"/>
  <c r="B17" i="18"/>
  <c r="C9" i="15"/>
  <c r="B2" i="3" l="1"/>
  <c r="B2" i="4"/>
  <c r="B4" i="2"/>
  <c r="C12" i="15" l="1"/>
  <c r="C11" i="15"/>
  <c r="A3" i="5"/>
  <c r="A3" i="10"/>
  <c r="C7" i="6"/>
  <c r="A3" i="12" l="1"/>
  <c r="B7" i="15"/>
  <c r="A3" i="9"/>
  <c r="A3" i="4"/>
  <c r="A3" i="8"/>
  <c r="A3" i="6"/>
  <c r="A3" i="3"/>
  <c r="A3" i="7"/>
  <c r="N2" i="20"/>
  <c r="C24" i="16" l="1"/>
  <c r="C5" i="16"/>
  <c r="BC20" i="18" l="1"/>
  <c r="C14" i="12"/>
  <c r="C14" i="6"/>
  <c r="C19" i="15"/>
  <c r="C8" i="12"/>
  <c r="C9" i="12"/>
  <c r="C10" i="12"/>
  <c r="C11" i="12"/>
  <c r="C12" i="12"/>
  <c r="C13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7" i="12"/>
  <c r="E33" i="6"/>
  <c r="E18" i="5" s="1"/>
  <c r="C27" i="6"/>
  <c r="C8" i="6"/>
  <c r="C30" i="6"/>
  <c r="C31" i="6"/>
  <c r="C32" i="6"/>
  <c r="C9" i="6"/>
  <c r="C10" i="6"/>
  <c r="C11" i="6"/>
  <c r="C12" i="6"/>
  <c r="C13" i="6"/>
  <c r="C15" i="6"/>
  <c r="C16" i="6"/>
  <c r="C17" i="6"/>
  <c r="C18" i="6"/>
  <c r="C19" i="6"/>
  <c r="C20" i="6"/>
  <c r="C21" i="6"/>
  <c r="C22" i="6"/>
  <c r="C23" i="6"/>
  <c r="C24" i="6"/>
  <c r="C25" i="6"/>
  <c r="C26" i="6"/>
  <c r="C28" i="6"/>
  <c r="C29" i="6"/>
  <c r="E33" i="12"/>
  <c r="E15" i="10" s="1"/>
  <c r="I2" i="20"/>
  <c r="H33" i="6"/>
  <c r="H18" i="5" s="1"/>
  <c r="G33" i="6"/>
  <c r="G18" i="5" s="1"/>
  <c r="F33" i="6"/>
  <c r="F18" i="5" s="1"/>
  <c r="D33" i="6"/>
  <c r="C29" i="3"/>
  <c r="AZ5" i="18" s="1"/>
  <c r="C33" i="8"/>
  <c r="C41" i="5" s="1"/>
  <c r="D33" i="12"/>
  <c r="D15" i="10" s="1"/>
  <c r="F33" i="12"/>
  <c r="F15" i="10" s="1"/>
  <c r="G33" i="12"/>
  <c r="G15" i="10" s="1"/>
  <c r="H33" i="12"/>
  <c r="H15" i="10" s="1"/>
  <c r="C33" i="9"/>
  <c r="C45" i="5" s="1"/>
  <c r="BY8" i="18" l="1"/>
  <c r="F16" i="10"/>
  <c r="BX8" i="18"/>
  <c r="E16" i="10"/>
  <c r="H19" i="5"/>
  <c r="CA11" i="18"/>
  <c r="BW8" i="18"/>
  <c r="D16" i="10"/>
  <c r="C34" i="15"/>
  <c r="AT20" i="18" s="1"/>
  <c r="DA11" i="18"/>
  <c r="F19" i="5"/>
  <c r="BY11" i="18"/>
  <c r="H16" i="10"/>
  <c r="CA8" i="18"/>
  <c r="C30" i="15"/>
  <c r="AR20" i="18" s="1"/>
  <c r="CY11" i="18"/>
  <c r="G19" i="5"/>
  <c r="BZ11" i="18"/>
  <c r="BZ8" i="18"/>
  <c r="C15" i="10"/>
  <c r="BV8" i="18" s="1"/>
  <c r="G16" i="10"/>
  <c r="C30" i="3"/>
  <c r="D18" i="5"/>
  <c r="C18" i="5"/>
  <c r="BV11" i="18" s="1"/>
  <c r="E19" i="5"/>
  <c r="BX11" i="18"/>
  <c r="AX5" i="18"/>
  <c r="C17" i="15"/>
  <c r="AK5" i="18"/>
  <c r="AI20" i="18"/>
  <c r="C16" i="15"/>
  <c r="AH5" i="18"/>
  <c r="C18" i="15"/>
  <c r="AH20" i="18" s="1"/>
  <c r="C20" i="15"/>
  <c r="C3" i="16"/>
  <c r="CG8" i="18" l="1"/>
  <c r="C41" i="15"/>
  <c r="AZ20" i="18" s="1"/>
  <c r="C29" i="15"/>
  <c r="AQ20" i="18" s="1"/>
  <c r="CG11" i="18"/>
  <c r="CC8" i="18"/>
  <c r="D38" i="15"/>
  <c r="AV20" i="18" s="1"/>
  <c r="C38" i="15"/>
  <c r="AU20" i="18" s="1"/>
  <c r="CD8" i="18"/>
  <c r="C27" i="15"/>
  <c r="AO20" i="18" s="1"/>
  <c r="CE11" i="18"/>
  <c r="C39" i="15"/>
  <c r="AX20" i="18" s="1"/>
  <c r="CE8" i="18"/>
  <c r="C40" i="15"/>
  <c r="AY20" i="18" s="1"/>
  <c r="C16" i="10"/>
  <c r="CF8" i="18"/>
  <c r="C28" i="15"/>
  <c r="AP20" i="18" s="1"/>
  <c r="CF11" i="18"/>
  <c r="D19" i="5"/>
  <c r="BW11" i="18"/>
  <c r="C26" i="15"/>
  <c r="C19" i="5"/>
  <c r="C42" i="5" s="1"/>
  <c r="CD11" i="18"/>
  <c r="BA5" i="18"/>
  <c r="AJ20" i="18"/>
  <c r="AF20" i="18"/>
  <c r="AG20" i="18"/>
  <c r="C22" i="15"/>
  <c r="C64" i="15" s="1"/>
  <c r="E38" i="15" l="1"/>
  <c r="AW20" i="18" s="1"/>
  <c r="CB8" i="18"/>
  <c r="C20" i="10"/>
  <c r="D26" i="15"/>
  <c r="AM20" i="18" s="1"/>
  <c r="CC11" i="18"/>
  <c r="CB11" i="18"/>
  <c r="AL20" i="18"/>
  <c r="AK20" i="18"/>
  <c r="D7" i="16"/>
  <c r="F7" i="16" s="1"/>
  <c r="C44" i="15" l="1"/>
  <c r="BB20" i="18" s="1"/>
  <c r="CJ8" i="18"/>
  <c r="E26" i="15"/>
  <c r="AN20" i="18" s="1"/>
  <c r="CZ11" i="18"/>
  <c r="C32" i="15"/>
  <c r="C51" i="15" l="1"/>
  <c r="AS20" i="18"/>
  <c r="C55" i="15" l="1"/>
  <c r="C57" i="15" s="1"/>
  <c r="C65" i="15"/>
  <c r="BD20" i="18"/>
  <c r="D8" i="16"/>
  <c r="F8" i="16" s="1"/>
  <c r="BE20" i="18" l="1"/>
  <c r="BF20" i="18"/>
  <c r="D10" i="16"/>
  <c r="D11" i="1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ALLDHCFP\ITG\DATABASE\CostReports\AFC\Database\DBFiles\AFCCRDATA.mdb" odcFile="C:\Users\tfaiella\Documents\My Data Sources\AFCCRDATA.odc" keepAlive="1" name="AFCCRDATA" type="5" refreshedVersion="0" saveData="1">
    <dbPr connection="Provider=Microsoft.ACE.OLEDB.12.0;User ID=Admin;Data Source=G:\ALLDHCFP\ITG\DATABASE\CostReports\AFC\Database\DBFiles\AFCCRDAT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AFCFilers" commandType="3"/>
  </connection>
</connections>
</file>

<file path=xl/sharedStrings.xml><?xml version="1.0" encoding="utf-8"?>
<sst xmlns="http://schemas.openxmlformats.org/spreadsheetml/2006/main" count="1078" uniqueCount="767">
  <si>
    <t>Officer</t>
  </si>
  <si>
    <t>Preparer</t>
  </si>
  <si>
    <t>Contact Person:</t>
  </si>
  <si>
    <t>Program Director</t>
  </si>
  <si>
    <t>Assistant Program Director</t>
  </si>
  <si>
    <t>Utilities</t>
  </si>
  <si>
    <t>Medicare</t>
  </si>
  <si>
    <t>MassHealth MCO</t>
  </si>
  <si>
    <t>Contributions, Gifts, Bequests</t>
  </si>
  <si>
    <t>Total Grants</t>
  </si>
  <si>
    <t>Department of Mental Health</t>
  </si>
  <si>
    <t>Department of Social Services</t>
  </si>
  <si>
    <t>Department of Youth Services</t>
  </si>
  <si>
    <t>FTE</t>
  </si>
  <si>
    <t>Signature:</t>
  </si>
  <si>
    <t>Date:</t>
  </si>
  <si>
    <t>X</t>
  </si>
  <si>
    <t>AFC</t>
  </si>
  <si>
    <t>Business Address:</t>
  </si>
  <si>
    <t>1A</t>
  </si>
  <si>
    <t>1B</t>
  </si>
  <si>
    <t>1C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</si>
  <si>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</si>
  <si>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</si>
  <si>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</si>
  <si>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</si>
  <si>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</si>
  <si>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</si>
  <si>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</si>
  <si>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</si>
  <si>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</si>
  <si>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</si>
  <si>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</si>
  <si>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</si>
  <si>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</si>
  <si>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</si>
  <si>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</si>
  <si>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</si>
  <si>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</si>
  <si>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</si>
  <si>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</si>
  <si>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</si>
  <si>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</si>
  <si>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</si>
  <si>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</si>
  <si>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</si>
  <si>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</si>
  <si>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</si>
  <si>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</si>
  <si>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</si>
  <si>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</si>
  <si>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</si>
  <si>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</si>
  <si>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</si>
  <si>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</si>
  <si>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19B</t>
  </si>
  <si>
    <t>2C</t>
  </si>
  <si>
    <t>3C</t>
  </si>
  <si>
    <t>4C</t>
  </si>
  <si>
    <t>5C</t>
  </si>
  <si>
    <t>6C</t>
  </si>
  <si>
    <t>7C</t>
  </si>
  <si>
    <t>8C</t>
  </si>
  <si>
    <t>9C</t>
  </si>
  <si>
    <t>10C</t>
  </si>
  <si>
    <t>11C</t>
  </si>
  <si>
    <t>12C</t>
  </si>
  <si>
    <t>13C</t>
  </si>
  <si>
    <t>14C</t>
  </si>
  <si>
    <t>15C</t>
  </si>
  <si>
    <t>16C</t>
  </si>
  <si>
    <t>Type Of Care</t>
  </si>
  <si>
    <t>AFC and GAFC</t>
  </si>
  <si>
    <t>Agency</t>
  </si>
  <si>
    <t>FEIN</t>
  </si>
  <si>
    <t>ContactPerson</t>
  </si>
  <si>
    <t>BusinessAddress</t>
  </si>
  <si>
    <t>SiteName1</t>
  </si>
  <si>
    <t>SiteName2</t>
  </si>
  <si>
    <t>SiteName3</t>
  </si>
  <si>
    <t>SiteName4</t>
  </si>
  <si>
    <t>Type1</t>
  </si>
  <si>
    <t>Type2</t>
  </si>
  <si>
    <t>Type3</t>
  </si>
  <si>
    <t>Type4</t>
  </si>
  <si>
    <t>Year</t>
  </si>
  <si>
    <t>ReportFrom</t>
  </si>
  <si>
    <t>ReportTo</t>
  </si>
  <si>
    <t>Annual Report From:</t>
  </si>
  <si>
    <t>KEY</t>
  </si>
  <si>
    <t>Calculated - Do Not Enter Data</t>
  </si>
  <si>
    <t>AgencyPhone</t>
  </si>
  <si>
    <t>ContactPhone</t>
  </si>
  <si>
    <t>22A</t>
  </si>
  <si>
    <t>Private Client Payments</t>
  </si>
  <si>
    <t>Schedule A: Revenue</t>
  </si>
  <si>
    <t>General Information</t>
  </si>
  <si>
    <t>Yearly
 Salary</t>
  </si>
  <si>
    <t>Total
 Salary</t>
  </si>
  <si>
    <t>Payroll
 Taxes</t>
  </si>
  <si>
    <t>Fringe
 Benefits</t>
  </si>
  <si>
    <t>Accrual
 Adjustments</t>
  </si>
  <si>
    <t>City</t>
  </si>
  <si>
    <t>Annual Report To:</t>
  </si>
  <si>
    <t>Agency Phone:</t>
  </si>
  <si>
    <t>Contact Phone:</t>
  </si>
  <si>
    <t>Contact Title:</t>
  </si>
  <si>
    <t>Contact Email:</t>
  </si>
  <si>
    <t>AgencyPhoneExtension</t>
  </si>
  <si>
    <t>ContactPhoneExtension</t>
  </si>
  <si>
    <t>State</t>
  </si>
  <si>
    <t>Zipcode</t>
  </si>
  <si>
    <t>Enter Data</t>
  </si>
  <si>
    <t>S1</t>
  </si>
  <si>
    <t>S2</t>
  </si>
  <si>
    <t>UpdatedOn</t>
  </si>
  <si>
    <t>UpdatedBy</t>
  </si>
  <si>
    <t>tfaiella</t>
  </si>
  <si>
    <t>Type of Care 1:</t>
  </si>
  <si>
    <t>Type of Care 2:</t>
  </si>
  <si>
    <t>Type of Care 3:</t>
  </si>
  <si>
    <t>Type of Care 4:</t>
  </si>
  <si>
    <t>Chief Executive Officer</t>
  </si>
  <si>
    <t>FTE:</t>
  </si>
  <si>
    <t>Legal Fees</t>
  </si>
  <si>
    <t>Accounting Fees</t>
  </si>
  <si>
    <t>Dues and Subscriptions</t>
  </si>
  <si>
    <t>Fixed Equipment Depreciation</t>
  </si>
  <si>
    <t>Facility Rent</t>
  </si>
  <si>
    <t>Facility Mortgage Interest</t>
  </si>
  <si>
    <t>Expense Description</t>
  </si>
  <si>
    <t>Expense</t>
  </si>
  <si>
    <t>Other Revenue Details</t>
  </si>
  <si>
    <t>Other Indirect Staffing Expense Details</t>
  </si>
  <si>
    <t>Other Direct Staffing Expense Details</t>
  </si>
  <si>
    <t>Type of Care 5:</t>
  </si>
  <si>
    <t>Reporting Period</t>
  </si>
  <si>
    <t>Type of Care 6:</t>
  </si>
  <si>
    <t>Service Sites</t>
  </si>
  <si>
    <t>SiteName5</t>
  </si>
  <si>
    <t>Type5</t>
  </si>
  <si>
    <t>SiteName6</t>
  </si>
  <si>
    <t>Type6</t>
  </si>
  <si>
    <t>Revenue</t>
  </si>
  <si>
    <t>Contact</t>
  </si>
  <si>
    <t>Agency Name:</t>
  </si>
  <si>
    <t>tblGeneralInformationDATA</t>
  </si>
  <si>
    <t>tblStmtOfCertificationDATA</t>
  </si>
  <si>
    <t>Total Other Direct Staffing Expense</t>
  </si>
  <si>
    <t>Total Other Indirect Staffing Expense</t>
  </si>
  <si>
    <t>Total Other Revenue</t>
  </si>
  <si>
    <t>Agency Phone Extension:</t>
  </si>
  <si>
    <t>Contact Phone Extension:</t>
  </si>
  <si>
    <t>Agency City:</t>
  </si>
  <si>
    <t>Agency State:</t>
  </si>
  <si>
    <t>DropDeadDate</t>
  </si>
  <si>
    <t>Department of Developmental Services</t>
  </si>
  <si>
    <t>Department of Transitional Assistance</t>
  </si>
  <si>
    <t>Schedule A1: Other Revenue Details</t>
  </si>
  <si>
    <t xml:space="preserve">Schedule B1: Other Indirect Staffing Expense Details </t>
  </si>
  <si>
    <t>Malpractice Insurance</t>
  </si>
  <si>
    <t>Real Estate Taxes</t>
  </si>
  <si>
    <t>Property Insurance</t>
  </si>
  <si>
    <t>Building Depreciation</t>
  </si>
  <si>
    <t>Other Occupancy Expense</t>
  </si>
  <si>
    <t>Total Occupancy Expenses</t>
  </si>
  <si>
    <t>Revenue Description</t>
  </si>
  <si>
    <t>Total Non-Reimbursable Expense</t>
  </si>
  <si>
    <t>Non-Reimbursable Expense Details</t>
  </si>
  <si>
    <t>tblRevenueDATA</t>
  </si>
  <si>
    <t>tblOccupancyDATA</t>
  </si>
  <si>
    <t>StartDate</t>
  </si>
  <si>
    <t>EndDate</t>
  </si>
  <si>
    <t>Header</t>
  </si>
  <si>
    <t>Footer</t>
  </si>
  <si>
    <t>ReportYear</t>
  </si>
  <si>
    <t>Adult Foster Care Cost Report</t>
  </si>
  <si>
    <t>For</t>
  </si>
  <si>
    <t>YesORNo</t>
  </si>
  <si>
    <t>No</t>
  </si>
  <si>
    <t>Yes</t>
  </si>
  <si>
    <t>AgencyName</t>
  </si>
  <si>
    <t>Center for Health Information and Analysis</t>
  </si>
  <si>
    <t>Category</t>
  </si>
  <si>
    <t>FTEs</t>
  </si>
  <si>
    <t>Total Expenses</t>
  </si>
  <si>
    <t>Interest Income</t>
  </si>
  <si>
    <t>Other Revenue</t>
  </si>
  <si>
    <t>15B</t>
  </si>
  <si>
    <t>16B</t>
  </si>
  <si>
    <t>17B</t>
  </si>
  <si>
    <t>18B</t>
  </si>
  <si>
    <t>If you have questions, please contact:</t>
  </si>
  <si>
    <t>Please review this summary and correct any errors on the other tabs.</t>
  </si>
  <si>
    <t>Occupancy Expense Details</t>
  </si>
  <si>
    <t>Private/In-Kind</t>
  </si>
  <si>
    <t>Total Gifts and In-Kind Contributions</t>
  </si>
  <si>
    <t>Total Assistance and Fees</t>
  </si>
  <si>
    <t>Return to Revenue Worksheet</t>
  </si>
  <si>
    <t>Indirect Staff Totals</t>
  </si>
  <si>
    <t>tblSummaryDATA</t>
  </si>
  <si>
    <t>5/14/20141:51:21 PM</t>
  </si>
  <si>
    <t>FileName</t>
  </si>
  <si>
    <t>AFC Cost Report Revision 6/1/14</t>
  </si>
  <si>
    <t>End date entered:</t>
  </si>
  <si>
    <t>Provider Name:</t>
  </si>
  <si>
    <t>G1</t>
  </si>
  <si>
    <t>G2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</si>
  <si>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</si>
  <si>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</si>
  <si>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</si>
  <si>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</si>
  <si>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</si>
  <si>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</si>
  <si>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</si>
  <si>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</si>
  <si>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</si>
  <si>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</si>
  <si>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</si>
  <si>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G16</t>
  </si>
  <si>
    <t>G15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</si>
  <si>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</si>
  <si>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</si>
  <si>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</si>
  <si>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</si>
  <si>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</si>
  <si>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</si>
  <si>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</si>
  <si>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</si>
  <si>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</si>
  <si>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</si>
  <si>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</si>
  <si>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</si>
  <si>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</si>
  <si>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Reporting Period:</t>
  </si>
  <si>
    <t>MassHealthID</t>
  </si>
  <si>
    <t>MassHealth ID Number and Suffix</t>
  </si>
  <si>
    <t>MassHealth ID + Suffix entered</t>
  </si>
  <si>
    <t xml:space="preserve">Revenue </t>
  </si>
  <si>
    <t>Select your Provider Name.</t>
  </si>
  <si>
    <t xml:space="preserve">Click here if your Agency Name does not appear in this list. </t>
  </si>
  <si>
    <t>http://chiamass.gov/assets/docs/p/inetuseragreementotherprovider.pdf</t>
  </si>
  <si>
    <t>Click here to return to the General Information Worksheet</t>
  </si>
  <si>
    <t>Select your provider name.</t>
  </si>
  <si>
    <t>http://chiamass.gov/assets/docs/p/inet/confidential-business-partner-agreement-2013.pdf</t>
  </si>
  <si>
    <t>Units of service MUST be entered or CHIA will not accept this report.</t>
  </si>
  <si>
    <t>Concatenated ID</t>
  </si>
  <si>
    <t>MassHealthSuffix</t>
  </si>
  <si>
    <t>Schedule B: Administrative Expenses</t>
  </si>
  <si>
    <t>Administrative Expenses</t>
  </si>
  <si>
    <t>Additional Administrative Expenses</t>
  </si>
  <si>
    <t>Information Technology Systems and Investments</t>
  </si>
  <si>
    <t>Quality Assurance and Program Integrity</t>
  </si>
  <si>
    <t xml:space="preserve">Marketing, PR, and Outreach </t>
  </si>
  <si>
    <t>20B</t>
  </si>
  <si>
    <t>21B</t>
  </si>
  <si>
    <t>22B</t>
  </si>
  <si>
    <t>23B</t>
  </si>
  <si>
    <t>24B</t>
  </si>
  <si>
    <t>25B</t>
  </si>
  <si>
    <t>26B</t>
  </si>
  <si>
    <t>Affiliate Allocations</t>
  </si>
  <si>
    <t>27B</t>
  </si>
  <si>
    <t>28B</t>
  </si>
  <si>
    <t>29B</t>
  </si>
  <si>
    <t>Total Administrative Expenses</t>
  </si>
  <si>
    <t>30B</t>
  </si>
  <si>
    <t>Direct Care Cost</t>
  </si>
  <si>
    <t>Total Direct Care Expenses</t>
  </si>
  <si>
    <t>Other Direct Care Expenses</t>
  </si>
  <si>
    <t>Profit Margin</t>
  </si>
  <si>
    <t>Net Income</t>
  </si>
  <si>
    <t>tblDirectCareDATA</t>
  </si>
  <si>
    <t>tblAdminExpensesDATA</t>
  </si>
  <si>
    <t>Agency Zip Code:</t>
  </si>
  <si>
    <t>Email completed report as an attachment to:</t>
  </si>
  <si>
    <t>CHIA's Pricing Cost Report Helpdesk</t>
  </si>
  <si>
    <t>MassHealth ID #:</t>
  </si>
  <si>
    <t>Federal Employer Identification Number (FEIN):</t>
  </si>
  <si>
    <t>Commercial/Private Third Parties</t>
  </si>
  <si>
    <t>Click link below to enter other revenue details:</t>
  </si>
  <si>
    <t>Other Revenue Details, Line 21A</t>
  </si>
  <si>
    <t>Schedule C: Direct Care Expenses</t>
  </si>
  <si>
    <t>Click link below to enter other direct staffing expense details:</t>
  </si>
  <si>
    <t>Chief Financial Officer/Business Manager</t>
  </si>
  <si>
    <t xml:space="preserve">Supervising Professional/Program Manager </t>
  </si>
  <si>
    <t>Office Maintenance and Janitorial Staff</t>
  </si>
  <si>
    <t>Click link below to enter other indirect staffing expense details:</t>
  </si>
  <si>
    <t>Program Supplies and Materials</t>
  </si>
  <si>
    <t>Office and Equipment Expenses</t>
  </si>
  <si>
    <t>Movable Equipment Depreciation</t>
  </si>
  <si>
    <t>Other Taxes</t>
  </si>
  <si>
    <t>Equipment Repair and Maintenance</t>
  </si>
  <si>
    <t>Click link below to enter non-reimbursable expense details:</t>
  </si>
  <si>
    <t>Schedule B2: Occupancy Expenses</t>
  </si>
  <si>
    <t>Occupancy Expenses, Line 27B</t>
  </si>
  <si>
    <t>Facility Repair and Maintenance</t>
  </si>
  <si>
    <t>Return to Administrative Expenses Worksheet</t>
  </si>
  <si>
    <t>Return to Direct Care Expenses Worksheet</t>
  </si>
  <si>
    <t>Other Indirect Staffing Expense, Line 9B</t>
  </si>
  <si>
    <t xml:space="preserve">Schedule C1: Other Direct Staffing Expense Details </t>
  </si>
  <si>
    <t>Schedule B3: Other Administrative Expense Details</t>
  </si>
  <si>
    <t>Other Administrative Expense, Line 28B</t>
  </si>
  <si>
    <t>Total Other Administrative Expense</t>
  </si>
  <si>
    <t>Schedule B4: Non-Reimbursable Expense Details</t>
  </si>
  <si>
    <t>Click links below to enter occupancy expense details and other administrative expense details:</t>
  </si>
  <si>
    <t>Non-Reimbursable Expenses</t>
  </si>
  <si>
    <t>Average Yearly Salary/FTE</t>
  </si>
  <si>
    <t>Misrepresentation or falsification of any information contained in this cost report and associated back-up may be punishable by a fine and/or imprisonment under state and federal law.</t>
  </si>
  <si>
    <t>Sign, scan, and email these forms to:</t>
  </si>
  <si>
    <t>Other Administrative Expenses</t>
  </si>
  <si>
    <t>If your Agency Name does not appear in this list, enter it in the yellow cell, exactly as it appears in the Articles of Organization or IRS form 941/941E.</t>
  </si>
  <si>
    <t>ContactTitle</t>
  </si>
  <si>
    <t>ContactEmail</t>
  </si>
  <si>
    <t>Other Grants (Excluding Federal Direct)</t>
  </si>
  <si>
    <t>Indirect Staff Training</t>
  </si>
  <si>
    <t>Indirect Staff Travel</t>
  </si>
  <si>
    <t>Registered Nurse ONLY</t>
  </si>
  <si>
    <t>Direct Staff Training</t>
  </si>
  <si>
    <t>Direct Staff Travel</t>
  </si>
  <si>
    <t>Subcontracted Direct Care Staff</t>
  </si>
  <si>
    <r>
      <t>Indirect Staff</t>
    </r>
    <r>
      <rPr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If program director, program manager, or other non-clinical staff also functions as a nurse or care manager, include ONLY the indirect (non-clinical) expense allocations in this schedule.</t>
    </r>
  </si>
  <si>
    <t>Direct Staff Total</t>
  </si>
  <si>
    <t>Enter your 9-digit MassHealth ID #.</t>
  </si>
  <si>
    <t>Direct Staff Payroll Taxes</t>
  </si>
  <si>
    <t>Direct Staff Fringe Benefits</t>
  </si>
  <si>
    <t>Direct Staff Accrual Adjustments</t>
  </si>
  <si>
    <t>Indirect Staff Payroll Taxes</t>
  </si>
  <si>
    <t>Indirect Staff Fringe Benefits</t>
  </si>
  <si>
    <t>Indirect Staff Accrual Adjustments</t>
  </si>
  <si>
    <t>Indirect Staff Salaries</t>
  </si>
  <si>
    <t>Direct Staff Salaries</t>
  </si>
  <si>
    <t>11B-28B</t>
  </si>
  <si>
    <t>OfficerDateSigned</t>
  </si>
  <si>
    <t>PreparerDateSigned</t>
  </si>
  <si>
    <t>Number of Hours per Week Representing an FTE</t>
  </si>
  <si>
    <t>Other Administrative Expense Details</t>
  </si>
  <si>
    <t>Non-Reimbursable Expense, Line 30B</t>
  </si>
  <si>
    <t>Net Income/ 
Total Revenue</t>
  </si>
  <si>
    <t>Massachusetts Government Grants</t>
  </si>
  <si>
    <t>Indirect program staff (e.g., Director) performing the RN role</t>
  </si>
  <si>
    <t>Name of officer of the provider:</t>
  </si>
  <si>
    <t>Name of preparer (if other than officer of the provider):</t>
  </si>
  <si>
    <t>If the reports and accompanying schedules were prepared by a person other than the owner, partner, or officer of the provider, his/her declaration is based upon all information of which he/she has any knowledge.</t>
  </si>
  <si>
    <r>
      <t xml:space="preserve">Certification by owner, partner, or officer of the provider:
 </t>
    </r>
    <r>
      <rPr>
        <sz val="10"/>
        <rFont val="Arial"/>
        <family val="2"/>
      </rPr>
      <t xml:space="preserve">
I hereby certify under penalty of perjury that I have read the above statement and that I have examined the accompanying cost report and supporting schedules. To the best of my knowledge and belief, it is a true, correct, and complete statement prepared from the books and records of the provider in accordance with applicable instructions, except as noted.</t>
    </r>
  </si>
  <si>
    <t>Schedule A: Revenue from Providing GAFC Services</t>
  </si>
  <si>
    <t>Enter only revenue generated from providing GAFC services.</t>
  </si>
  <si>
    <t>GAFC</t>
  </si>
  <si>
    <t>GAFC Amount in Whole Dollars</t>
  </si>
  <si>
    <t>Enter only revenue from providing GAFC Services.</t>
  </si>
  <si>
    <t>Enter only expenses associated with or allocated to providing GAFC services.</t>
  </si>
  <si>
    <t xml:space="preserve">Administrative Staff </t>
  </si>
  <si>
    <t>Enter only the number of FTEs and expenses of providing GAFC services.</t>
  </si>
  <si>
    <t>Number of Per Diem Units Delivered</t>
  </si>
  <si>
    <t>Direct Care Aide</t>
  </si>
  <si>
    <t>Indirect program staff (e.g., Director) performing the Care Manager role</t>
  </si>
  <si>
    <t>Direct Care Data</t>
  </si>
  <si>
    <t>Average Number of Hours of Direct Care Provided to Each Client Each Day 
(Enter in Hours, Report to the Nearest Quarter-Hour)</t>
  </si>
  <si>
    <t>Units of Service</t>
  </si>
  <si>
    <t>Total Units of Service</t>
  </si>
  <si>
    <t xml:space="preserve">Total Revenue Derived from Providing GAFC </t>
  </si>
  <si>
    <t xml:space="preserve">Total Expense of Providing GAFC </t>
  </si>
  <si>
    <t>Total Units of GAFC Provided</t>
  </si>
  <si>
    <t>Margin of Providing GAFC</t>
  </si>
  <si>
    <t>GAFC MassHealth Payments</t>
  </si>
  <si>
    <t>G3</t>
  </si>
  <si>
    <t>You MUST select your provider name in the General Information tab, line item G1.</t>
  </si>
  <si>
    <t>You MUST enter your MassHealth ID and suffix in the General Information tab, line items G2 and G3.</t>
  </si>
  <si>
    <t>You may use the TAB key to navigate cells.</t>
  </si>
  <si>
    <t>Start date entered:</t>
  </si>
  <si>
    <t>This report will not be accepted if it is missing an Agency Name, a MassHealth ID #, or Suffix.</t>
  </si>
  <si>
    <t>Client Data</t>
  </si>
  <si>
    <t>Units</t>
  </si>
  <si>
    <t>GAFC Notes</t>
  </si>
  <si>
    <t>Government Programs - PACE, SCO, OneCare</t>
  </si>
  <si>
    <t>Care Manager (master's) ONLY</t>
  </si>
  <si>
    <t>Care Manager (non-master's)</t>
  </si>
  <si>
    <r>
      <t>If your agency name does not appear in the list you must register with CHIA.</t>
    </r>
    <r>
      <rPr>
        <b/>
        <sz val="10"/>
        <color indexed="10"/>
        <rFont val="Arial"/>
        <family val="2"/>
      </rPr>
      <t xml:space="preserve">
</t>
    </r>
    <r>
      <rPr>
        <b/>
        <sz val="10"/>
        <rFont val="Arial"/>
        <family val="2"/>
      </rPr>
      <t>Enter the name of your business in the shaded cell below exactly as it appears in the Articles of Organization or IRS form 941/941E. 
The name you entered will then be available for selection in the dropdown list on the General Information tab under "Agency Name". 
This is a temporary solution and you MUST register with CHIA for future filings by completing the following two forms:</t>
    </r>
  </si>
  <si>
    <t>MassHealth ID Suffix:</t>
  </si>
  <si>
    <t xml:space="preserve">Total Revenue from Providing GAFC </t>
  </si>
  <si>
    <t>Total Revenue from Providing GAFC</t>
  </si>
  <si>
    <t xml:space="preserve">Net Income from Providing GAFC </t>
  </si>
  <si>
    <t>GAFCContributionsGiftsBequests</t>
  </si>
  <si>
    <t>GAFCPrivateAndInKind</t>
  </si>
  <si>
    <t>GAFCTotalGiftsAndInKindContributions</t>
  </si>
  <si>
    <t>GAFCMassGovGrant</t>
  </si>
  <si>
    <t>GAFCOtherGrantExclFedDirect</t>
  </si>
  <si>
    <t>GAFCTotalGrants</t>
  </si>
  <si>
    <t>GAFCCommercialPrivate3rdParties</t>
  </si>
  <si>
    <t>GAFCGovernmentProgramsPACESCO</t>
  </si>
  <si>
    <t>GAFCPrivateClientPayments</t>
  </si>
  <si>
    <t>GAFCMassHealthPayments</t>
  </si>
  <si>
    <t>GAFCMassHealthMCO</t>
  </si>
  <si>
    <t>GAFCMedicare</t>
  </si>
  <si>
    <t>GAFCDepartmentOfMentalHealth</t>
  </si>
  <si>
    <t>GAFCDepartmentOfDevelopmentalServices</t>
  </si>
  <si>
    <t>GAFCDepartmentOfPublicHealth</t>
  </si>
  <si>
    <t>GAFCDepartmentOfSocialServices</t>
  </si>
  <si>
    <t>GAFCDepartmentOfTransitionalAssist</t>
  </si>
  <si>
    <t>GAFCDepartmentOfYouthServices</t>
  </si>
  <si>
    <t>GAFCTotalAssistanceAndFees</t>
  </si>
  <si>
    <t>GAFCInterestIncome</t>
  </si>
  <si>
    <t>GAFCOtherRevenue</t>
  </si>
  <si>
    <t>GAFCTotalRevenue</t>
  </si>
  <si>
    <t>GAFCYrlySalaryRegisteredNurseONLY</t>
  </si>
  <si>
    <t>GAFCFTERegisteredNurseONLY</t>
  </si>
  <si>
    <t>GAFCTotalSalaryRegisteredNurseONLY</t>
  </si>
  <si>
    <t>GAFCPayrollTaxesRegisteredNurseONLY</t>
  </si>
  <si>
    <t>GAFCFringeBenefitsRegisteredNurseONLY</t>
  </si>
  <si>
    <t>GAFCAccrualAdjustmentsRegisteredNurseONLY</t>
  </si>
  <si>
    <t>GAFCYrlySalaryIndStaffasRN</t>
  </si>
  <si>
    <t>GAFCFTEIndStaffasRN</t>
  </si>
  <si>
    <t>GAFCTotalSalaryIndStaffasRN</t>
  </si>
  <si>
    <t>GAFCPayrollTaxesIndStaffasRN</t>
  </si>
  <si>
    <t>GAFCFringeBenefitsIndStaffasRN</t>
  </si>
  <si>
    <t>GAFCAccrualAdjustmentsIndStaffasRN</t>
  </si>
  <si>
    <t>GAFCYrlySalaryCareManagerMastersONLY</t>
  </si>
  <si>
    <t>GAFCFTECareManagerMastersONLY</t>
  </si>
  <si>
    <t>GAFCTotalSalaryCareManagerMastersONLY</t>
  </si>
  <si>
    <t>GAFCPayrollTaxesCareManagerMastersONLY</t>
  </si>
  <si>
    <t>GAFCFringeBenefitsCareManagerMastersONLY</t>
  </si>
  <si>
    <t>GAFCAccrualAdjustmentsCareManagerMastersONLY</t>
  </si>
  <si>
    <t>GAFCYrlySalaryIndStaffasCareMgrMasters</t>
  </si>
  <si>
    <t>GAFCFTEIndStaffasCareMgrMasters</t>
  </si>
  <si>
    <t>GAFCTotalSalaryIndStaffasCareMgrMasters</t>
  </si>
  <si>
    <t>GAFCPayrollTaxesIndStaffasCareMgrMasters</t>
  </si>
  <si>
    <t>GAFCFringeBenefitsIndStaffasCareMgrMasters</t>
  </si>
  <si>
    <t>GAFCAccrualAdjustmentsIndStaffasCareMgrMasters</t>
  </si>
  <si>
    <t>GAFCYrlySalaryCareManagerNonmasters</t>
  </si>
  <si>
    <t>GAFCFTECareManagerNonmasters</t>
  </si>
  <si>
    <t>GAFCTotalSalaryCareManagerNonmasters</t>
  </si>
  <si>
    <t>GAFCPayrollTaxesCareManagerNonmasters</t>
  </si>
  <si>
    <t>GAFCFringeBenefitsCareManagerNonmasters</t>
  </si>
  <si>
    <t>GAFCAccrualAdjustmentCareManagerNonmasters</t>
  </si>
  <si>
    <t>GAFCYrlySalarySubcontracted</t>
  </si>
  <si>
    <t>GAFCFTESubcontracted</t>
  </si>
  <si>
    <t>GAFCTotalSalarySubcontracted</t>
  </si>
  <si>
    <t>GAFCPayrollTaxesSubcontracted</t>
  </si>
  <si>
    <t>GAFCFringeBenefitsSubcontracted</t>
  </si>
  <si>
    <t>GAFCAccrualAdjustmentsSubcontracted</t>
  </si>
  <si>
    <t>GAFCTotalExpensesOtherDCStaff</t>
  </si>
  <si>
    <t>GAFCFTEOtherDCStaff</t>
  </si>
  <si>
    <t>GAFCTotalSalaryOtherDCStaff</t>
  </si>
  <si>
    <t>GAFCPayrollTaxesOtherDCStaff</t>
  </si>
  <si>
    <t>GAFCFringeBenefitsOtherDCStaff</t>
  </si>
  <si>
    <t>GAFCAccrualAdjustmentsOtherDCStaff</t>
  </si>
  <si>
    <t>GAFCTotalExpensesTotalDCStaff</t>
  </si>
  <si>
    <t>GAFCTotalSalaryTotalDCStaff</t>
  </si>
  <si>
    <t>GAFCPayrollTaxesTotalDCStaff</t>
  </si>
  <si>
    <t>GAFCFringeBenefitsDCTotal</t>
  </si>
  <si>
    <t>GAFCAccrualAdjustmentsTotalDCStaff</t>
  </si>
  <si>
    <t>GAFCDCTraining</t>
  </si>
  <si>
    <t>GAFCDCTravel</t>
  </si>
  <si>
    <t>GAFCNotes</t>
  </si>
  <si>
    <t>GAFCYrlySalaryCEO</t>
  </si>
  <si>
    <t>GAFCFTECEO</t>
  </si>
  <si>
    <t>GAFCTotalSalaryCEO</t>
  </si>
  <si>
    <t>GAFCPayrollTaxesCEO</t>
  </si>
  <si>
    <t>GAFCFringeBenefitsCEO</t>
  </si>
  <si>
    <t>GAFCAccrualAdjustmentsCEO</t>
  </si>
  <si>
    <t>GAFCYrlySalaryCFO</t>
  </si>
  <si>
    <t>GAFCFTECFO</t>
  </si>
  <si>
    <t>GAFCTotalSalaryCFO</t>
  </si>
  <si>
    <t>GAFCPayrollTaxesCFO</t>
  </si>
  <si>
    <t>GAFCFringeBenefitsCFO</t>
  </si>
  <si>
    <t>GAFCAccrualAdjustmentsCFO</t>
  </si>
  <si>
    <t>GAFCYrlySalaryProgDir</t>
  </si>
  <si>
    <t>GAFCFTEProgDir</t>
  </si>
  <si>
    <t>GAFCTotalSalaryProgDir</t>
  </si>
  <si>
    <t>GAFCPayrollTaxesProgDir</t>
  </si>
  <si>
    <t>GAFCFringeBenefitsProgDir</t>
  </si>
  <si>
    <t>GAFCAccrualAdjustmentsProgDir</t>
  </si>
  <si>
    <t>GAFCYrlySalaryAsstProgDir</t>
  </si>
  <si>
    <t>GAFCFTEAsstProgDir</t>
  </si>
  <si>
    <t>GAFCTotalSalaryAsstProgDir</t>
  </si>
  <si>
    <t>GAFCPayrollTaxesAsstProgDir</t>
  </si>
  <si>
    <t>GAFCFringeBenefitsAsstProgDir</t>
  </si>
  <si>
    <t>GAFCAccrualAdjustmentsAsstProgDir</t>
  </si>
  <si>
    <t>GAFCYrlySalaryProgMgr</t>
  </si>
  <si>
    <t>GAFCFTEProgMgr</t>
  </si>
  <si>
    <t>GAFCTotalSalaryProgMgr</t>
  </si>
  <si>
    <t>GAFCPayrollTaxesProgMgr</t>
  </si>
  <si>
    <t>GAFCFringeBenefitsProgMgr</t>
  </si>
  <si>
    <t>GAFCAccrualAdjustmentsProgMgr</t>
  </si>
  <si>
    <t>GAFCYrlySalaryOfficeMainJanStaff</t>
  </si>
  <si>
    <t>GAFCFTEOfficeMainJanStaff</t>
  </si>
  <si>
    <t>GAFCTotalSalaryOfficeMainJanStaff</t>
  </si>
  <si>
    <t>GAFCPayrollTaxesOfficeMainJanStaff</t>
  </si>
  <si>
    <t>GAFCFringeBenefitsOfficeMainJanStaff</t>
  </si>
  <si>
    <t>GAFCAccrualAdjustmentsOfficeMainJanStaff</t>
  </si>
  <si>
    <t>GAFCTotalExpensesOtherIndStaff</t>
  </si>
  <si>
    <t>GAFCFTEOtherIndStaff</t>
  </si>
  <si>
    <t>GAFCTotalSalaryOtherIndStaff</t>
  </si>
  <si>
    <t>GAFCPayrollTaxesOtherIndStaff</t>
  </si>
  <si>
    <t>GAFCFringeBenefitsOtherIndStaff</t>
  </si>
  <si>
    <t>GAFCAccrualAdjustmentsOtherIndStaff</t>
  </si>
  <si>
    <t>GAFCTotalExpensesTotalIndStaff</t>
  </si>
  <si>
    <t>GAFCFTETotalIndStaff</t>
  </si>
  <si>
    <t>GAFCTotalSalaryTotalIndStaff</t>
  </si>
  <si>
    <t>GAFCPayrollTaxesTotalIndStaff</t>
  </si>
  <si>
    <t>GAFCFringeBenefitsTotalIndStaff</t>
  </si>
  <si>
    <t>GAFCAccrualAdjustmentsTotalIndStaff</t>
  </si>
  <si>
    <t>GAFCIndirectStaffTraining</t>
  </si>
  <si>
    <t>GAFCIndirectStaffTravel</t>
  </si>
  <si>
    <t>GAFCProgramSuppliesAndMaterials</t>
  </si>
  <si>
    <t>GAFCIT</t>
  </si>
  <si>
    <t>GAFCQA</t>
  </si>
  <si>
    <t>GAFCLegalFees</t>
  </si>
  <si>
    <t>GAFCAccountingFees</t>
  </si>
  <si>
    <t>GAFCMarketingAndAdvertisingFees</t>
  </si>
  <si>
    <t>GAFCDuesAndSubscriptions</t>
  </si>
  <si>
    <t>GAFCOfficeAndEquipmentExpenses</t>
  </si>
  <si>
    <t>GAFCMoveableEquipmentDepreciation</t>
  </si>
  <si>
    <t>GAFCFixedEquipmentDepreciation</t>
  </si>
  <si>
    <t>GAFCOtherTaxes</t>
  </si>
  <si>
    <t>GAFCEquipmentRepairAndMaintenance</t>
  </si>
  <si>
    <t>GAFCMalpracticeInsurance</t>
  </si>
  <si>
    <t>GAFCAffiliate</t>
  </si>
  <si>
    <t>GAFCOccupancyExpenses</t>
  </si>
  <si>
    <t>GAFCOtherAdminExpenses</t>
  </si>
  <si>
    <t>GAFCTotalAdminExpenses</t>
  </si>
  <si>
    <t>GAFCNonreimbursableExpenseDetails</t>
  </si>
  <si>
    <t>GAFCRealEstateTaxes</t>
  </si>
  <si>
    <t>GAFCFacilityRepairAndMaintenance</t>
  </si>
  <si>
    <t>GAFCPropertyInsurance</t>
  </si>
  <si>
    <t>GAFCBuildingDepreciation</t>
  </si>
  <si>
    <t>GAFCFacilityRent</t>
  </si>
  <si>
    <t>GAFCUtilities</t>
  </si>
  <si>
    <t>GAFCFacilityMortgageInterest</t>
  </si>
  <si>
    <t>GAFCOtherOccupancyExpense</t>
  </si>
  <si>
    <t>GAFCTotalOccupancyExpenses</t>
  </si>
  <si>
    <t>GAFCIndirectStaffSalaryExpense</t>
  </si>
  <si>
    <t>GAFCIndirectStaffTotalFTEs</t>
  </si>
  <si>
    <t>GAFCAvgYearlySalaryPerFTEIndirectStaff</t>
  </si>
  <si>
    <t>GAFCIndirectStaffPayrollTaxesExpense</t>
  </si>
  <si>
    <t>GAFCIndirectStaffFringeBenefitsExpense</t>
  </si>
  <si>
    <t>GAFCIndirectStaffAccrualAdjustmentsExpense</t>
  </si>
  <si>
    <t>GAFCAllOtherAdministrativeExpense</t>
  </si>
  <si>
    <t>GAFCTotalAdministrativeExpense</t>
  </si>
  <si>
    <t>GAFCNonReimbursableExpense</t>
  </si>
  <si>
    <t>GAFCDirectStaffSalaryExpense</t>
  </si>
  <si>
    <t>GAFCDirectStaffTotalFTEs</t>
  </si>
  <si>
    <t>GAFCAvgYearlySalaryPerFTEDirectStaff</t>
  </si>
  <si>
    <t>GAFCDirectStaffPayrollTaxesExpense</t>
  </si>
  <si>
    <t>GAFCDirectStaffFringeBenefitsExpense</t>
  </si>
  <si>
    <t>GAFCDirectStaffAccrualAdjustmentsExpense</t>
  </si>
  <si>
    <t>GAFCOtherDirectCareExpenses</t>
  </si>
  <si>
    <t>GAFCTotalDirectCareExpenses</t>
  </si>
  <si>
    <t>GAFCTotalExpenses</t>
  </si>
  <si>
    <t>GAFCNetIncome</t>
  </si>
  <si>
    <t>GAFCProfitMargin</t>
  </si>
  <si>
    <t>GAFCYrlySalaryDirectCareAide</t>
  </si>
  <si>
    <t>GAFCFTEDirectCareAide</t>
  </si>
  <si>
    <t>GAFCTotalSalaryDirectCareAide</t>
  </si>
  <si>
    <t>GAFCPayrollTaxesDirectCareAide</t>
  </si>
  <si>
    <t>GAFCFringeBenefitsDirectCareAide</t>
  </si>
  <si>
    <t>GAFCAccrualAdjustmentsDirectCareAide</t>
  </si>
  <si>
    <t>GAFCFTETotalDCStaff</t>
  </si>
  <si>
    <t>GAFCYrlySalaryAdminStaff</t>
  </si>
  <si>
    <t>GAFCFTEAdminStaff</t>
  </si>
  <si>
    <t>GAFCTotalSalaryAdminStaff</t>
  </si>
  <si>
    <t>GAFCPayrollTaxesAdminStaff</t>
  </si>
  <si>
    <t>GAFCFringeBenefitsAdminStaff</t>
  </si>
  <si>
    <t>GAFCAccrualAdjustmentsAdminStaff</t>
  </si>
  <si>
    <t>GAFCTotalDCExpenses</t>
  </si>
  <si>
    <t>GAFCTotalPerDiemUnits</t>
  </si>
  <si>
    <t>GAFCTotalUnduplicatedClients</t>
  </si>
  <si>
    <t>GAFCAverageDirectCareHours</t>
  </si>
  <si>
    <t>GAFCTotalUnitsofService</t>
  </si>
  <si>
    <t>Please print this page only, sign it, scan it, and save it as a PDF file. Email it to the email address below along with this completed Excel workbook cost report and your agency's financial statements.</t>
  </si>
  <si>
    <t>MassHealth ID:</t>
  </si>
  <si>
    <t>Organization Name</t>
  </si>
  <si>
    <r>
      <t>Direct Staff</t>
    </r>
    <r>
      <rPr>
        <b/>
        <sz val="10"/>
        <color rgb="FFFF0000"/>
        <rFont val="Arial"/>
        <family val="2"/>
      </rPr>
      <t xml:space="preserve"> If any of the staff listed below also perform an indirect staff role, include ONLY the direct (clinical) expense allocations in this schedule.</t>
    </r>
  </si>
  <si>
    <t>Other Direct Staffing Expense, Line 8C</t>
  </si>
  <si>
    <t>10C-11C</t>
  </si>
  <si>
    <t>Site 1 Name and Address:</t>
  </si>
  <si>
    <t>Site 2 Name and Address:</t>
  </si>
  <si>
    <t>Site 3 Name and Address:</t>
  </si>
  <si>
    <t>Site 4 Name and Address:</t>
  </si>
  <si>
    <t>Site 5 Name and Address:</t>
  </si>
  <si>
    <t>Site 6 Name and Address:</t>
  </si>
  <si>
    <t>Department of Public Health</t>
  </si>
  <si>
    <t>Total Expense of Providing GAFC</t>
  </si>
  <si>
    <t>Total Revenue - 
Total Expense</t>
  </si>
  <si>
    <t>Enter the letter suffix of your MassHealth ID #, which refers to the location.</t>
  </si>
  <si>
    <r>
      <t xml:space="preserve">Your Agency Name will appear at the </t>
    </r>
    <r>
      <rPr>
        <b/>
        <u/>
        <sz val="10"/>
        <rFont val="Arial"/>
        <family val="2"/>
      </rPr>
      <t>top</t>
    </r>
    <r>
      <rPr>
        <b/>
        <sz val="10"/>
        <rFont val="Arial"/>
        <family val="2"/>
      </rPr>
      <t xml:space="preserve"> of the line G1 dropdown list in the General Information tab.</t>
    </r>
  </si>
  <si>
    <t>A BETTER LIFE HOMECARE LLC</t>
  </si>
  <si>
    <t>A CARING HEART NURSING SERVICES LLC</t>
  </si>
  <si>
    <t>A&amp;B HOME SERVICES, INC</t>
  </si>
  <si>
    <t>ABBA HOME CARE, LLC</t>
  </si>
  <si>
    <t>ABBEY RD. HOME CARE SERVICES, INC</t>
  </si>
  <si>
    <t>ABLE HEALTHCARE, LLC</t>
  </si>
  <si>
    <t>ABSOLUTE CARE INC</t>
  </si>
  <si>
    <t>ACCUCARE INC</t>
  </si>
  <si>
    <t>ADVANCED HOME CARE SERVICES, LLC</t>
  </si>
  <si>
    <t>ADVANTAGE HOMECARE SYSTEMS LLC</t>
  </si>
  <si>
    <t>ALL AT HOME HEALTH CARE, LLC</t>
  </si>
  <si>
    <t>ALL CARE HOMECARE, LLC</t>
  </si>
  <si>
    <t>ALLIANCE COMMUNITY CONNECTIONS, INC</t>
  </si>
  <si>
    <t>AMAZING HEALTHCARE SERVICES LLC</t>
  </si>
  <si>
    <t>AMERICA HOME CARE CENTER, LLC</t>
  </si>
  <si>
    <t>ASANTE HOMECARE</t>
  </si>
  <si>
    <t>ATRIA DRAPER PLACE</t>
  </si>
  <si>
    <t>ATRIA FAIRHAVEN</t>
  </si>
  <si>
    <t>ATRIA LONGMEADOW PLACE</t>
  </si>
  <si>
    <t>ATRIA MARINA PLACE</t>
  </si>
  <si>
    <t>ATRIA MARLAND PLACE</t>
  </si>
  <si>
    <t>ATRIA MERRIMACK PLACE</t>
  </si>
  <si>
    <t>AUTUMN GLEN AT DARTMOUTH</t>
  </si>
  <si>
    <t>AVIVA CARE</t>
  </si>
  <si>
    <t>BAYBERRY AT EMERALD COURT</t>
  </si>
  <si>
    <t>BENCHMARK SENIOR LIVING AT BILLERICA CROSSINGS</t>
  </si>
  <si>
    <t>BENCHMARK SENIOR LIVING AT CHELMSFORD CROSSING</t>
  </si>
  <si>
    <t>BENCHMARK SENIOR LIVING AT FORGE HILL</t>
  </si>
  <si>
    <t>BENCHMARK SENIOR LIVING AT HAVERHILL CROSSINGS</t>
  </si>
  <si>
    <t>BENCHMARK SENIOR LIVING AT LEOMINSTER CROSSINGS</t>
  </si>
  <si>
    <t>BENCHMARK SENIOR LIVING AT PLYMOUTH CROSSINGS</t>
  </si>
  <si>
    <t>BENCHMARK SENIOR LIVING AT WALTHAM CROSSINGS</t>
  </si>
  <si>
    <t>BEST HOME HEALTH CARE INC</t>
  </si>
  <si>
    <t>BEYOND HEALTHCARE AGENCY LLC</t>
  </si>
  <si>
    <t>BRIGHAM HOUSE ASSOCIATES</t>
  </si>
  <si>
    <t>BRIGHTVIEW  CONCORD RIVER</t>
  </si>
  <si>
    <t>BROOKDALE CAPE COD</t>
  </si>
  <si>
    <t>CANTERBURY WOODS</t>
  </si>
  <si>
    <t>CAPE COD SENIOR RESIDENCES AT POCASSET</t>
  </si>
  <si>
    <t>CARIDAD INDEPENDENT LIVING</t>
  </si>
  <si>
    <t>CARING R US LLC</t>
  </si>
  <si>
    <t>CHESTNUT PARK AT CLEVELAND CIRCLE</t>
  </si>
  <si>
    <t>CHRIS HEIGHTS OF ATTLEBORO</t>
  </si>
  <si>
    <t>CHRIS HGTS OFMARLBOROUGH</t>
  </si>
  <si>
    <t>CHRISTOPHER HEIGHTS OF BELCHERTOWN</t>
  </si>
  <si>
    <t>CHRISTOPHER HEIGHTS OF NORTHAMPTON</t>
  </si>
  <si>
    <t>CHRISTOPHER HEIGHTS OF WORCESTER</t>
  </si>
  <si>
    <t>CHRISTOPHER HGT OF WEBSTER</t>
  </si>
  <si>
    <t>CITY HOME CARE LLC</t>
  </si>
  <si>
    <t>CITYWIDE HOME CARE, INC</t>
  </si>
  <si>
    <t>COHEN FLORENCE LEVINE ESTATES</t>
  </si>
  <si>
    <t>CONCORD PARK ASSISTED LIVING</t>
  </si>
  <si>
    <t>CONNEMARA SENIOR LIVING AT CAMPELLO CROSSING</t>
  </si>
  <si>
    <t>DAVIS MANOR</t>
  </si>
  <si>
    <t>DU CHARME ESTATES LTD</t>
  </si>
  <si>
    <t>ELDER SERVICES OF THE MERRIMACK VALLEY, INC.</t>
  </si>
  <si>
    <t>ELDERLY HOME CARE INC</t>
  </si>
  <si>
    <t>ENSURE HEALTHCARE SERVICES, INC.</t>
  </si>
  <si>
    <t>EPIC NURSING SERVICES LLC</t>
  </si>
  <si>
    <t>ERHAP HOUSE CARE, LLC</t>
  </si>
  <si>
    <t>ESSENTIAL HOMECARE LLC</t>
  </si>
  <si>
    <t>EVANS PARK AT NEWTON CORNER</t>
  </si>
  <si>
    <t>FAMILY CAREGIVERS LLC</t>
  </si>
  <si>
    <t>FAMILY SERVICE ASSOC</t>
  </si>
  <si>
    <t>FLORENCE AND CHAFETZ HOME FOR SPECIALIZED CARE</t>
  </si>
  <si>
    <t>FREEDOM HOMECARE SERVICES</t>
  </si>
  <si>
    <t>GABRIEL CARE, INC.</t>
  </si>
  <si>
    <t>GIA HOME CARE SERVICES</t>
  </si>
  <si>
    <t>GOLDEN POND RES CARE CTR</t>
  </si>
  <si>
    <t>GREATER HORIZON HEALTHCARE, LLC</t>
  </si>
  <si>
    <t>GREATER LYNN SENIOR SVCS</t>
  </si>
  <si>
    <t>HARVEST HOME HEALTHCARE INC</t>
  </si>
  <si>
    <t>HEARTH, INC.</t>
  </si>
  <si>
    <t>HEYWOOD WAKEFIELD COMMONS</t>
  </si>
  <si>
    <t>HOME HEALTH PLUS LLC</t>
  </si>
  <si>
    <t>JEWISH FAM &amp; CHILDRENS SRV</t>
  </si>
  <si>
    <t>LANDMARK AT LONGWOOD</t>
  </si>
  <si>
    <t>LANDMARK AT MONASTERY HTS</t>
  </si>
  <si>
    <t>LAUREL RIDGE SENIOR LIVING RESIDENCE</t>
  </si>
  <si>
    <t>LIFEWATCH HOME CARE INC.</t>
  </si>
  <si>
    <t>LONGEVITY CARE INC</t>
  </si>
  <si>
    <t>MAESTRO COMMUNITY CARE LLC</t>
  </si>
  <si>
    <t>MAINSTAY SUPPORTIVE HOUSING &amp; HOME CARE</t>
  </si>
  <si>
    <t>MANOR ON THE HILL</t>
  </si>
  <si>
    <t>MAPLEWOOD PLACE</t>
  </si>
  <si>
    <t>MASON WRIGHT SENIOR LIVING, INC.</t>
  </si>
  <si>
    <t>MASSBAY HOME CARE, INC.</t>
  </si>
  <si>
    <t>MEDICAL COMMUNITY SERVICES INC</t>
  </si>
  <si>
    <t>MERRIVISTA</t>
  </si>
  <si>
    <t>METROCARE OF SPRINGFIELD, LLC</t>
  </si>
  <si>
    <t>METROCARE, LLC</t>
  </si>
  <si>
    <t>MI GROUP ADULT FOSTER CARE</t>
  </si>
  <si>
    <t>MILLENNIUM HOME CARE LLC</t>
  </si>
  <si>
    <t>MONTACHUSETT HOME CARE CORP</t>
  </si>
  <si>
    <t>NASHOBA PARK</t>
  </si>
  <si>
    <t>NEIGHBORHOOD HOME HEALTH CARE INC</t>
  </si>
  <si>
    <t>NEVILLE PLACEAR FRESH POND</t>
  </si>
  <si>
    <t>NEW APPROACH HEALTHCARE</t>
  </si>
  <si>
    <t>NEXT STEP HEALTHCARE LLC</t>
  </si>
  <si>
    <t>NORTH SHORE ELDER SERVICES</t>
  </si>
  <si>
    <t>OASIS HOME CARE, LLC</t>
  </si>
  <si>
    <t>OPTIMUM HEALTHCARE SERVICES LLC</t>
  </si>
  <si>
    <t>ORCHARD HILL AT SUDBURY</t>
  </si>
  <si>
    <t>PEABODY RES SERV INC.</t>
  </si>
  <si>
    <t>PENNY LANE SENIORS RESIDENCE</t>
  </si>
  <si>
    <t>PEOPLE FIRST GAFC, LLC</t>
  </si>
  <si>
    <t>PROSPECT HOUSE ASSOC</t>
  </si>
  <si>
    <t>PROVIDENCE HOUSE SR LIVING</t>
  </si>
  <si>
    <t>QUALITY CARE INC</t>
  </si>
  <si>
    <t>QUALITY CARE PROVIDERS LLC</t>
  </si>
  <si>
    <t>RESIDENCE AT CEDAR DELL</t>
  </si>
  <si>
    <t>RIVER STREET COMMUNITY</t>
  </si>
  <si>
    <t>RIVERCOURT RESIDENCES</t>
  </si>
  <si>
    <t>ROSEWOOD HOMESTYLE ASSISTED LIVING INC</t>
  </si>
  <si>
    <t>SAFETYNET SOLUTIONS, INC.</t>
  </si>
  <si>
    <t>SARAWOOD RETIREMENT HOME, LLC</t>
  </si>
  <si>
    <t>SCANDINAVIAN LIVING CENTER</t>
  </si>
  <si>
    <t>SENIOR HOME CARE SERVICES</t>
  </si>
  <si>
    <t>SIDE BY SIDE ASSISTED LIVING</t>
  </si>
  <si>
    <t>SOUTH SHORE HOMECARE INC.</t>
  </si>
  <si>
    <t>SPECIALIZED HOUSING INC</t>
  </si>
  <si>
    <t>STE CLAIRE RESIDENCE GAFC</t>
  </si>
  <si>
    <t>STONEWELL CARE LLC</t>
  </si>
  <si>
    <t>SUGAR HILL</t>
  </si>
  <si>
    <t>SULLY HOME CARE SERVICES INC</t>
  </si>
  <si>
    <t>SUNRISE ASSISTED LIVING</t>
  </si>
  <si>
    <t>SUNRISE AT GARDNER PARK</t>
  </si>
  <si>
    <t>SUSAN S BAILIS ASST LIVING</t>
  </si>
  <si>
    <t>TAUNTON ASST LIV LTD PART</t>
  </si>
  <si>
    <t>THE ARBORS AT AMHERST</t>
  </si>
  <si>
    <t>THE ARBORS AT CHICOPEE</t>
  </si>
  <si>
    <t>THE ARBORS AT GREENFIELD</t>
  </si>
  <si>
    <t>THE ARBORS AT STOUGHTON</t>
  </si>
  <si>
    <t>THE ARBORS AT WESTFIELD</t>
  </si>
  <si>
    <t>THE INN AT SILVER LAKE ALF</t>
  </si>
  <si>
    <t>THE LANDING AT LAUREL LAKE</t>
  </si>
  <si>
    <t>THE LANDMARK AT FALL RIVER</t>
  </si>
  <si>
    <t>THE RIGHT CHOICE HOME CARE LLC</t>
  </si>
  <si>
    <t>THE ROYAL AT HARWICH VILLAGE</t>
  </si>
  <si>
    <t>THE WOODLANDS AT PLEASANT BAY</t>
  </si>
  <si>
    <t>TOTAL CARE, LLC</t>
  </si>
  <si>
    <t>TRADITIONS OF DEDHAM</t>
  </si>
  <si>
    <t>TRESOR HOME CARE LLC</t>
  </si>
  <si>
    <t>UNION HOME HEALTH CARE SERVICES LLC</t>
  </si>
  <si>
    <t>VCARE GROUP ADULT FOSTER CARE</t>
  </si>
  <si>
    <t>VITRA HEALTH, INC</t>
  </si>
  <si>
    <t>VN ASSISTED LIVING COMM</t>
  </si>
  <si>
    <t>VNA SENIOR LIVING COMMUNIT</t>
  </si>
  <si>
    <t>WARREN HOUSE</t>
  </si>
  <si>
    <t>WEBSTER HOME CARE</t>
  </si>
  <si>
    <t>WELLS HEALTH CARE LLC</t>
  </si>
  <si>
    <t>WESTMASS ELDERCARE INC</t>
  </si>
  <si>
    <t>WHALER'S COVE</t>
  </si>
  <si>
    <t>WINGATE RESIDENCES AT BREWSTER</t>
  </si>
  <si>
    <t>WINGATE RESIDENCES AT MELBOURNE</t>
  </si>
  <si>
    <t>WINGATE RESIDENCES AT NORTON</t>
  </si>
  <si>
    <t>YOUVILLE PLACE, INC</t>
  </si>
  <si>
    <t>ZELMA LACEY HOUSE</t>
  </si>
  <si>
    <t>ZEM HEALTH SYSTEMS, LLC</t>
  </si>
  <si>
    <t>CostReports.Pricing@chiamass.gov</t>
  </si>
  <si>
    <t>data@chiamass.gov</t>
  </si>
  <si>
    <t>Group Adult Foster Care Cost Report - FY2021</t>
  </si>
  <si>
    <t>Enter your Fiscal Year 2021 start and end dates in the General Information tab, line items G28 and G29.</t>
  </si>
  <si>
    <t>Attachment should be named in the format:
AgencyName_GAFCCR21.xlsx</t>
  </si>
  <si>
    <t>Please read the FY2021 Cost Report Directions before completing this report.</t>
  </si>
  <si>
    <t>Enter the start date of your agency's FY21.</t>
  </si>
  <si>
    <t>Enter the end date of your agency's FY21.</t>
  </si>
  <si>
    <t>Fiscal Year 2021</t>
  </si>
  <si>
    <t>Statement of Certification - Fiscal Year 2021 GAFC Cost Report</t>
  </si>
  <si>
    <t>Total Unduplicated Clients in FY2021</t>
  </si>
  <si>
    <r>
      <rPr>
        <b/>
        <sz val="10"/>
        <color rgb="FFFF0000"/>
        <rFont val="Arial"/>
        <family val="2"/>
      </rPr>
      <t>Reconciliation:</t>
    </r>
    <r>
      <rPr>
        <b/>
        <sz val="10"/>
        <rFont val="Arial"/>
        <family val="2"/>
      </rPr>
      <t xml:space="preserve"> In the box below please explain any variance between the reported total revenue and expenses on the cost report and what is on your financial statements.</t>
    </r>
  </si>
  <si>
    <t>This tab draws on previously entered data to show an overall picture of performance. At the bottom of the tab, please enter reconciliation information.</t>
  </si>
  <si>
    <t>Summary of Revenues, Expenses, Net Income, and Profit Margin and Reconciliation</t>
  </si>
  <si>
    <t>Financial Statement Revenue</t>
  </si>
  <si>
    <t>Financial Statement Expense</t>
  </si>
  <si>
    <t>Revenue Variance</t>
  </si>
  <si>
    <t>Expense Variance</t>
  </si>
  <si>
    <t>Financial Statements</t>
  </si>
  <si>
    <t>Variance</t>
  </si>
  <si>
    <t>Reconciliation Explanation</t>
  </si>
  <si>
    <t>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</si>
</sst>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_);[Red]\(0\)"/>
    <numFmt numFmtId="166" formatCode="[$-409]m/d/yy\ h:mm\ AM/PM;@"/>
    <numFmt numFmtId="167" formatCode="&quot;$&quot;#,##0"/>
    <numFmt numFmtId="168" formatCode="[&lt;=9999999]###\-####;\(###\)\ ###\-####"/>
    <numFmt numFmtId="169" formatCode="[$-409]mmmm\ d\,\ yyyy;@"/>
    <numFmt numFmtId="170" formatCode="#########"/>
    <numFmt numFmtId="171" formatCode="&quot;$&quot;#,##0.0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6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4"/>
      <color indexed="6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b/>
      <u/>
      <sz val="14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i/>
      <sz val="12"/>
      <color indexed="22"/>
      <name val="Arial"/>
      <family val="2"/>
    </font>
    <font>
      <sz val="12"/>
      <color indexed="61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u/>
      <sz val="11"/>
      <name val="Arial"/>
      <family val="2"/>
    </font>
    <font>
      <b/>
      <u val="double"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u/>
      <sz val="11"/>
      <color theme="1"/>
      <name val="Arial"/>
      <family val="2"/>
    </font>
    <font>
      <sz val="12"/>
      <name val="Arial"/>
      <family val="2"/>
    </font>
    <font>
      <b/>
      <i/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5" tint="-0.249977111117893"/>
      <name val="Arial"/>
      <family val="2"/>
    </font>
    <font>
      <b/>
      <sz val="16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color rgb="FF993366"/>
      <name val="Arial"/>
      <family val="2"/>
    </font>
    <font>
      <b/>
      <sz val="16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6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lightGray">
        <fgColor indexed="22"/>
        <bgColor indexed="8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ck">
        <color indexed="21"/>
      </bottom>
      <diagonal/>
    </border>
    <border>
      <left style="thin">
        <color indexed="21"/>
      </left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2" fillId="8" borderId="0" applyNumberFormat="0" applyBorder="0" applyAlignment="0" applyProtection="0"/>
    <xf numFmtId="43" fontId="3" fillId="0" borderId="0" applyFont="0" applyFill="0" applyBorder="0" applyAlignment="0" applyProtection="0"/>
    <xf numFmtId="0" fontId="16" fillId="2" borderId="1" applyBorder="0">
      <protection hidden="1"/>
    </xf>
    <xf numFmtId="0" fontId="16" fillId="3" borderId="1" applyBorder="0">
      <alignment vertical="top"/>
      <protection locked="0"/>
    </xf>
    <xf numFmtId="0" fontId="33" fillId="9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5" fillId="0" borderId="2" applyBorder="0">
      <alignment horizontal="center" wrapText="1"/>
    </xf>
    <xf numFmtId="0" fontId="3" fillId="0" borderId="0"/>
    <xf numFmtId="0" fontId="2" fillId="8" borderId="0" applyNumberFormat="0" applyBorder="0" applyAlignment="0" applyProtection="0"/>
    <xf numFmtId="44" fontId="3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47" fillId="0" borderId="0"/>
  </cellStyleXfs>
  <cellXfs count="555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0" fontId="0" fillId="0" borderId="0" xfId="0" applyBorder="1" applyProtection="1"/>
    <xf numFmtId="0" fontId="6" fillId="0" borderId="0" xfId="0" applyFont="1" applyBorder="1" applyProtection="1"/>
    <xf numFmtId="0" fontId="12" fillId="0" borderId="0" xfId="0" applyFont="1" applyProtection="1"/>
    <xf numFmtId="0" fontId="5" fillId="0" borderId="6" xfId="0" applyFont="1" applyBorder="1" applyProtection="1"/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Protection="1"/>
    <xf numFmtId="0" fontId="5" fillId="5" borderId="9" xfId="0" applyFont="1" applyFill="1" applyBorder="1" applyProtection="1"/>
    <xf numFmtId="0" fontId="5" fillId="0" borderId="10" xfId="0" applyFont="1" applyBorder="1" applyProtection="1"/>
    <xf numFmtId="0" fontId="5" fillId="0" borderId="0" xfId="0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5" fillId="6" borderId="11" xfId="0" applyFont="1" applyFill="1" applyBorder="1" applyProtection="1"/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7" borderId="30" xfId="0" applyFill="1" applyBorder="1" applyAlignment="1" applyProtection="1">
      <alignment vertical="center"/>
    </xf>
    <xf numFmtId="2" fontId="0" fillId="7" borderId="30" xfId="0" applyNumberForma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21" fillId="7" borderId="33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Alignment="1" applyProtection="1">
      <alignment vertical="center"/>
    </xf>
    <xf numFmtId="9" fontId="0" fillId="0" borderId="0" xfId="0" applyNumberFormat="1" applyProtection="1"/>
    <xf numFmtId="0" fontId="13" fillId="0" borderId="0" xfId="0" applyFont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vertical="top"/>
    </xf>
    <xf numFmtId="1" fontId="5" fillId="0" borderId="0" xfId="0" applyNumberFormat="1" applyFont="1" applyFill="1" applyBorder="1" applyAlignment="1" applyProtection="1">
      <alignment vertical="top"/>
    </xf>
    <xf numFmtId="0" fontId="6" fillId="5" borderId="0" xfId="0" applyFont="1" applyFill="1" applyBorder="1" applyProtection="1"/>
    <xf numFmtId="166" fontId="6" fillId="5" borderId="0" xfId="0" applyNumberFormat="1" applyFont="1" applyFill="1" applyBorder="1" applyProtection="1"/>
    <xf numFmtId="0" fontId="6" fillId="5" borderId="0" xfId="0" applyFont="1" applyFill="1" applyBorder="1" applyAlignment="1" applyProtection="1">
      <alignment vertical="top"/>
    </xf>
    <xf numFmtId="49" fontId="6" fillId="5" borderId="0" xfId="0" applyNumberFormat="1" applyFont="1" applyFill="1" applyBorder="1" applyAlignment="1" applyProtection="1">
      <alignment vertical="top"/>
    </xf>
    <xf numFmtId="14" fontId="6" fillId="5" borderId="0" xfId="0" applyNumberFormat="1" applyFont="1" applyFill="1" applyBorder="1" applyAlignment="1" applyProtection="1">
      <alignment vertical="top"/>
    </xf>
    <xf numFmtId="6" fontId="6" fillId="5" borderId="0" xfId="0" applyNumberFormat="1" applyFont="1" applyFill="1" applyBorder="1" applyAlignment="1" applyProtection="1">
      <alignment vertical="top"/>
    </xf>
    <xf numFmtId="40" fontId="6" fillId="5" borderId="0" xfId="0" applyNumberFormat="1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vertical="top"/>
    </xf>
    <xf numFmtId="0" fontId="2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24" fillId="0" borderId="0" xfId="0" applyFont="1" applyBorder="1" applyProtection="1"/>
    <xf numFmtId="0" fontId="24" fillId="0" borderId="0" xfId="0" applyFont="1" applyProtection="1"/>
    <xf numFmtId="0" fontId="24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5" fillId="6" borderId="1" xfId="0" applyFont="1" applyFill="1" applyBorder="1" applyProtection="1">
      <protection locked="0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6" fontId="6" fillId="0" borderId="0" xfId="0" applyNumberFormat="1" applyFont="1" applyBorder="1" applyAlignment="1" applyProtection="1">
      <alignment vertical="center"/>
    </xf>
    <xf numFmtId="0" fontId="18" fillId="0" borderId="0" xfId="6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6" fontId="5" fillId="0" borderId="40" xfId="0" applyNumberFormat="1" applyFont="1" applyFill="1" applyBorder="1" applyAlignment="1" applyProtection="1">
      <alignment vertical="center"/>
    </xf>
    <xf numFmtId="6" fontId="5" fillId="0" borderId="52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4" fillId="0" borderId="0" xfId="0" applyNumberFormat="1" applyFont="1" applyAlignment="1" applyProtection="1">
      <alignment vertical="center" wrapText="1"/>
    </xf>
    <xf numFmtId="0" fontId="15" fillId="13" borderId="40" xfId="0" applyFont="1" applyFill="1" applyBorder="1" applyAlignment="1" applyProtection="1">
      <alignment horizontal="right" vertical="center"/>
    </xf>
    <xf numFmtId="6" fontId="28" fillId="5" borderId="16" xfId="0" applyNumberFormat="1" applyFont="1" applyFill="1" applyBorder="1" applyAlignment="1" applyProtection="1">
      <alignment vertical="center"/>
    </xf>
    <xf numFmtId="6" fontId="29" fillId="5" borderId="54" xfId="0" applyNumberFormat="1" applyFont="1" applyFill="1" applyBorder="1" applyAlignment="1" applyProtection="1">
      <alignment vertical="center"/>
    </xf>
    <xf numFmtId="6" fontId="28" fillId="5" borderId="44" xfId="0" applyNumberFormat="1" applyFont="1" applyFill="1" applyBorder="1" applyAlignment="1" applyProtection="1">
      <alignment vertical="center"/>
    </xf>
    <xf numFmtId="6" fontId="28" fillId="5" borderId="40" xfId="0" applyNumberFormat="1" applyFont="1" applyFill="1" applyBorder="1" applyAlignment="1" applyProtection="1">
      <alignment vertical="center"/>
    </xf>
    <xf numFmtId="2" fontId="28" fillId="5" borderId="4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top"/>
    </xf>
    <xf numFmtId="49" fontId="3" fillId="6" borderId="43" xfId="0" applyNumberFormat="1" applyFont="1" applyFill="1" applyBorder="1" applyAlignment="1" applyProtection="1">
      <alignment vertical="center"/>
      <protection locked="0"/>
    </xf>
    <xf numFmtId="6" fontId="5" fillId="11" borderId="1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top" wrapText="1"/>
    </xf>
    <xf numFmtId="0" fontId="3" fillId="0" borderId="0" xfId="0" applyFont="1" applyFill="1" applyBorder="1" applyProtection="1"/>
    <xf numFmtId="6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 vertical="top" wrapText="1"/>
    </xf>
    <xf numFmtId="0" fontId="5" fillId="0" borderId="32" xfId="0" applyFont="1" applyBorder="1" applyProtection="1"/>
    <xf numFmtId="0" fontId="5" fillId="0" borderId="31" xfId="0" applyFont="1" applyBorder="1" applyProtection="1"/>
    <xf numFmtId="0" fontId="5" fillId="0" borderId="46" xfId="0" applyFont="1" applyBorder="1" applyProtection="1"/>
    <xf numFmtId="6" fontId="31" fillId="9" borderId="47" xfId="5" applyNumberFormat="1" applyFont="1" applyBorder="1" applyProtection="1"/>
    <xf numFmtId="0" fontId="15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3" fillId="0" borderId="32" xfId="0" applyFont="1" applyBorder="1" applyProtection="1"/>
    <xf numFmtId="0" fontId="3" fillId="0" borderId="0" xfId="0" applyFont="1" applyBorder="1" applyProtection="1"/>
    <xf numFmtId="0" fontId="3" fillId="0" borderId="31" xfId="0" applyFont="1" applyBorder="1" applyProtection="1"/>
    <xf numFmtId="0" fontId="15" fillId="0" borderId="0" xfId="0" applyFont="1" applyAlignment="1" applyProtection="1">
      <alignment horizontal="center"/>
    </xf>
    <xf numFmtId="0" fontId="3" fillId="0" borderId="49" xfId="0" applyFont="1" applyBorder="1" applyProtection="1"/>
    <xf numFmtId="0" fontId="3" fillId="0" borderId="45" xfId="0" applyFont="1" applyBorder="1" applyProtection="1"/>
    <xf numFmtId="0" fontId="5" fillId="0" borderId="50" xfId="0" applyFont="1" applyBorder="1" applyProtection="1"/>
    <xf numFmtId="6" fontId="30" fillId="9" borderId="53" xfId="5" applyNumberFormat="1" applyFont="1" applyBorder="1" applyProtection="1"/>
    <xf numFmtId="6" fontId="36" fillId="9" borderId="53" xfId="5" applyNumberFormat="1" applyFont="1" applyBorder="1" applyProtection="1"/>
    <xf numFmtId="6" fontId="31" fillId="9" borderId="53" xfId="5" applyNumberFormat="1" applyFont="1" applyBorder="1" applyProtection="1"/>
    <xf numFmtId="49" fontId="5" fillId="6" borderId="16" xfId="0" applyNumberFormat="1" applyFont="1" applyFill="1" applyBorder="1" applyAlignment="1" applyProtection="1">
      <alignment vertical="center" wrapText="1"/>
      <protection locked="0"/>
    </xf>
    <xf numFmtId="49" fontId="5" fillId="6" borderId="16" xfId="0" applyNumberFormat="1" applyFont="1" applyFill="1" applyBorder="1" applyAlignment="1" applyProtection="1">
      <alignment vertical="center"/>
      <protection locked="0"/>
    </xf>
    <xf numFmtId="49" fontId="5" fillId="6" borderId="16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Alignment="1" applyProtection="1">
      <alignment horizontal="center" vertical="center" wrapText="1"/>
    </xf>
    <xf numFmtId="0" fontId="15" fillId="0" borderId="0" xfId="0" applyNumberFormat="1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24" fillId="0" borderId="0" xfId="0" applyFont="1" applyAlignment="1" applyProtection="1">
      <alignment wrapText="1"/>
    </xf>
    <xf numFmtId="0" fontId="3" fillId="0" borderId="0" xfId="0" applyFont="1" applyProtection="1"/>
    <xf numFmtId="0" fontId="6" fillId="0" borderId="0" xfId="0" applyFont="1" applyProtection="1"/>
    <xf numFmtId="0" fontId="3" fillId="0" borderId="23" xfId="0" applyFont="1" applyFill="1" applyBorder="1" applyAlignment="1" applyProtection="1">
      <alignment horizontal="center" vertical="center"/>
    </xf>
    <xf numFmtId="6" fontId="3" fillId="6" borderId="24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/>
    <xf numFmtId="49" fontId="3" fillId="6" borderId="1" xfId="0" applyNumberFormat="1" applyFont="1" applyFill="1" applyBorder="1" applyAlignment="1" applyProtection="1">
      <alignment horizontal="left" vertical="top" wrapText="1"/>
      <protection locked="0"/>
    </xf>
    <xf numFmtId="0" fontId="3" fillId="6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5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/>
    <xf numFmtId="22" fontId="0" fillId="0" borderId="0" xfId="0" applyNumberFormat="1" applyProtection="1"/>
    <xf numFmtId="14" fontId="0" fillId="0" borderId="0" xfId="0" applyNumberFormat="1" applyProtection="1"/>
    <xf numFmtId="0" fontId="10" fillId="4" borderId="4" xfId="0" applyFont="1" applyFill="1" applyBorder="1" applyAlignment="1" applyProtection="1"/>
    <xf numFmtId="168" fontId="5" fillId="6" borderId="16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7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65" xfId="0" applyFont="1" applyFill="1" applyBorder="1" applyAlignment="1" applyProtection="1">
      <alignment horizontal="center" vertical="center"/>
    </xf>
    <xf numFmtId="0" fontId="14" fillId="7" borderId="50" xfId="0" applyNumberFormat="1" applyFont="1" applyFill="1" applyBorder="1" applyAlignment="1" applyProtection="1">
      <alignment horizontal="left" vertical="center" wrapText="1"/>
    </xf>
    <xf numFmtId="0" fontId="0" fillId="7" borderId="67" xfId="0" applyNumberFormat="1" applyFill="1" applyBorder="1" applyAlignment="1" applyProtection="1">
      <alignment horizontal="left" vertical="center" wrapText="1"/>
    </xf>
    <xf numFmtId="0" fontId="0" fillId="7" borderId="47" xfId="0" applyNumberFormat="1" applyFill="1" applyBorder="1" applyAlignment="1" applyProtection="1">
      <alignment horizontal="left" vertical="center" wrapText="1"/>
    </xf>
    <xf numFmtId="0" fontId="17" fillId="0" borderId="0" xfId="6" applyFont="1" applyBorder="1" applyAlignment="1" applyProtection="1">
      <alignment horizontal="right" vertical="center"/>
    </xf>
    <xf numFmtId="0" fontId="14" fillId="0" borderId="49" xfId="0" applyNumberFormat="1" applyFont="1" applyBorder="1" applyAlignment="1" applyProtection="1">
      <alignment vertical="center" wrapText="1"/>
    </xf>
    <xf numFmtId="0" fontId="14" fillId="7" borderId="32" xfId="0" applyNumberFormat="1" applyFont="1" applyFill="1" applyBorder="1" applyAlignment="1" applyProtection="1">
      <alignment horizontal="left" vertical="center" wrapText="1"/>
    </xf>
    <xf numFmtId="0" fontId="0" fillId="7" borderId="0" xfId="0" applyNumberFormat="1" applyFill="1" applyBorder="1" applyAlignment="1" applyProtection="1">
      <alignment horizontal="left" vertical="center" wrapText="1"/>
    </xf>
    <xf numFmtId="0" fontId="0" fillId="7" borderId="31" xfId="0" applyNumberFormat="1" applyFill="1" applyBorder="1" applyAlignment="1" applyProtection="1">
      <alignment horizontal="left" vertical="center" wrapText="1"/>
    </xf>
    <xf numFmtId="0" fontId="42" fillId="0" borderId="0" xfId="0" applyFont="1" applyAlignment="1" applyProtection="1">
      <alignment vertical="center"/>
    </xf>
    <xf numFmtId="0" fontId="4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17" fillId="0" borderId="0" xfId="6" applyFont="1" applyAlignment="1" applyProtection="1">
      <alignment horizontal="center" vertical="center"/>
    </xf>
    <xf numFmtId="0" fontId="18" fillId="0" borderId="0" xfId="6" applyFont="1" applyAlignment="1" applyProtection="1">
      <alignment vertical="center"/>
    </xf>
    <xf numFmtId="0" fontId="15" fillId="0" borderId="38" xfId="0" applyFont="1" applyBorder="1" applyAlignment="1" applyProtection="1">
      <alignment vertical="center"/>
    </xf>
    <xf numFmtId="2" fontId="15" fillId="13" borderId="40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top"/>
    </xf>
    <xf numFmtId="0" fontId="5" fillId="0" borderId="0" xfId="0" applyNumberFormat="1" applyFont="1" applyBorder="1" applyProtection="1"/>
    <xf numFmtId="0" fontId="3" fillId="5" borderId="0" xfId="0" applyNumberFormat="1" applyFont="1" applyFill="1" applyBorder="1" applyAlignment="1" applyProtection="1">
      <alignment vertical="top"/>
    </xf>
    <xf numFmtId="0" fontId="6" fillId="5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Border="1" applyAlignment="1" applyProtection="1">
      <alignment vertical="top"/>
    </xf>
    <xf numFmtId="0" fontId="43" fillId="0" borderId="0" xfId="6" applyFont="1" applyAlignment="1" applyProtection="1">
      <alignment horizontal="center" vertical="center"/>
    </xf>
    <xf numFmtId="0" fontId="12" fillId="0" borderId="0" xfId="0" applyFont="1" applyBorder="1" applyProtection="1"/>
    <xf numFmtId="0" fontId="0" fillId="0" borderId="0" xfId="0" applyBorder="1" applyAlignment="1" applyProtection="1">
      <alignment horizontal="center" vertical="center" wrapText="1"/>
    </xf>
    <xf numFmtId="170" fontId="5" fillId="10" borderId="16" xfId="2" applyNumberFormat="1" applyFont="1" applyFill="1" applyBorder="1" applyAlignment="1" applyProtection="1">
      <alignment horizontal="center" vertical="center" wrapText="1"/>
      <protection locked="0"/>
    </xf>
    <xf numFmtId="49" fontId="3" fillId="6" borderId="1" xfId="0" applyNumberFormat="1" applyFont="1" applyFill="1" applyBorder="1" applyAlignment="1" applyProtection="1">
      <alignment vertical="center"/>
      <protection locked="0"/>
    </xf>
    <xf numFmtId="2" fontId="3" fillId="6" borderId="1" xfId="0" applyNumberFormat="1" applyFont="1" applyFill="1" applyBorder="1" applyAlignment="1" applyProtection="1">
      <alignment vertical="center"/>
      <protection locked="0"/>
    </xf>
    <xf numFmtId="49" fontId="3" fillId="6" borderId="1" xfId="0" applyNumberFormat="1" applyFont="1" applyFill="1" applyBorder="1" applyAlignment="1" applyProtection="1">
      <alignment vertical="center" wrapText="1"/>
      <protection locked="0"/>
    </xf>
    <xf numFmtId="0" fontId="13" fillId="0" borderId="0" xfId="13" applyFont="1" applyAlignment="1" applyProtection="1">
      <alignment vertical="center"/>
    </xf>
    <xf numFmtId="0" fontId="15" fillId="0" borderId="0" xfId="13" applyFont="1" applyAlignment="1" applyProtection="1">
      <alignment vertical="center"/>
    </xf>
    <xf numFmtId="0" fontId="20" fillId="0" borderId="0" xfId="13" applyFont="1" applyAlignment="1" applyProtection="1">
      <alignment vertical="center"/>
    </xf>
    <xf numFmtId="0" fontId="3" fillId="0" borderId="0" xfId="13" applyFont="1" applyBorder="1" applyAlignment="1" applyProtection="1">
      <alignment horizontal="center" vertical="center"/>
    </xf>
    <xf numFmtId="0" fontId="3" fillId="0" borderId="0" xfId="13" applyFont="1" applyBorder="1" applyAlignment="1" applyProtection="1">
      <alignment vertical="center"/>
    </xf>
    <xf numFmtId="0" fontId="8" fillId="0" borderId="0" xfId="13" applyFont="1" applyProtection="1"/>
    <xf numFmtId="0" fontId="19" fillId="0" borderId="0" xfId="13" applyFont="1" applyBorder="1" applyAlignment="1" applyProtection="1">
      <alignment vertical="center"/>
    </xf>
    <xf numFmtId="0" fontId="44" fillId="0" borderId="0" xfId="13" applyFont="1" applyBorder="1" applyAlignment="1" applyProtection="1">
      <alignment vertical="center"/>
    </xf>
    <xf numFmtId="6" fontId="5" fillId="12" borderId="67" xfId="13" applyNumberFormat="1" applyFont="1" applyFill="1" applyBorder="1" applyAlignment="1" applyProtection="1">
      <alignment vertical="center"/>
    </xf>
    <xf numFmtId="0" fontId="45" fillId="0" borderId="0" xfId="13" applyFont="1" applyBorder="1" applyAlignment="1" applyProtection="1">
      <alignment vertical="center"/>
    </xf>
    <xf numFmtId="6" fontId="5" fillId="5" borderId="23" xfId="13" applyNumberFormat="1" applyFont="1" applyFill="1" applyBorder="1" applyAlignment="1" applyProtection="1">
      <alignment vertical="center"/>
    </xf>
    <xf numFmtId="6" fontId="5" fillId="5" borderId="20" xfId="13" applyNumberFormat="1" applyFont="1" applyFill="1" applyBorder="1" applyAlignment="1" applyProtection="1">
      <alignment vertical="center"/>
    </xf>
    <xf numFmtId="0" fontId="45" fillId="0" borderId="0" xfId="13" applyFont="1" applyFill="1" applyBorder="1" applyAlignment="1" applyProtection="1">
      <alignment vertical="center"/>
    </xf>
    <xf numFmtId="6" fontId="5" fillId="5" borderId="30" xfId="13" applyNumberFormat="1" applyFont="1" applyFill="1" applyBorder="1" applyAlignment="1" applyProtection="1">
      <alignment vertical="center"/>
    </xf>
    <xf numFmtId="0" fontId="5" fillId="0" borderId="0" xfId="13" applyFont="1" applyFill="1" applyBorder="1" applyAlignment="1" applyProtection="1">
      <alignment vertical="center" wrapText="1"/>
    </xf>
    <xf numFmtId="0" fontId="3" fillId="0" borderId="0" xfId="13" applyFont="1" applyFill="1" applyBorder="1" applyAlignment="1" applyProtection="1">
      <alignment horizontal="center" vertical="center"/>
    </xf>
    <xf numFmtId="40" fontId="28" fillId="5" borderId="18" xfId="13" applyNumberFormat="1" applyFont="1" applyFill="1" applyBorder="1" applyAlignment="1" applyProtection="1">
      <alignment vertical="center"/>
    </xf>
    <xf numFmtId="6" fontId="28" fillId="5" borderId="19" xfId="13" applyNumberFormat="1" applyFont="1" applyFill="1" applyBorder="1" applyAlignment="1" applyProtection="1">
      <alignment vertical="center"/>
    </xf>
    <xf numFmtId="6" fontId="28" fillId="5" borderId="17" xfId="13" applyNumberFormat="1" applyFont="1" applyFill="1" applyBorder="1" applyAlignment="1" applyProtection="1">
      <alignment vertical="center"/>
    </xf>
    <xf numFmtId="6" fontId="28" fillId="5" borderId="18" xfId="13" applyNumberFormat="1" applyFont="1" applyFill="1" applyBorder="1" applyAlignment="1" applyProtection="1">
      <alignment vertical="center"/>
    </xf>
    <xf numFmtId="0" fontId="14" fillId="0" borderId="0" xfId="13" applyFont="1" applyProtection="1"/>
    <xf numFmtId="0" fontId="5" fillId="12" borderId="15" xfId="13" applyFont="1" applyFill="1" applyBorder="1" applyAlignment="1" applyProtection="1">
      <alignment horizontal="center" vertical="center" wrapText="1"/>
    </xf>
    <xf numFmtId="0" fontId="3" fillId="0" borderId="0" xfId="13" applyFont="1" applyAlignment="1" applyProtection="1">
      <alignment vertical="center"/>
    </xf>
    <xf numFmtId="0" fontId="3" fillId="0" borderId="0" xfId="13" applyFont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vertical="center"/>
    </xf>
    <xf numFmtId="0" fontId="3" fillId="0" borderId="0" xfId="13" applyFont="1" applyFill="1" applyBorder="1" applyAlignment="1" applyProtection="1">
      <alignment horizontal="left" vertical="center"/>
    </xf>
    <xf numFmtId="6" fontId="28" fillId="5" borderId="16" xfId="13" applyNumberFormat="1" applyFont="1" applyFill="1" applyBorder="1" applyAlignment="1" applyProtection="1">
      <alignment vertical="center"/>
    </xf>
    <xf numFmtId="0" fontId="5" fillId="0" borderId="0" xfId="13" applyFont="1" applyFill="1" applyBorder="1" applyAlignment="1" applyProtection="1">
      <alignment vertical="center"/>
    </xf>
    <xf numFmtId="6" fontId="29" fillId="5" borderId="48" xfId="13" applyNumberFormat="1" applyFont="1" applyFill="1" applyBorder="1" applyAlignment="1" applyProtection="1">
      <alignment vertical="center"/>
    </xf>
    <xf numFmtId="0" fontId="5" fillId="13" borderId="15" xfId="13" applyFont="1" applyFill="1" applyBorder="1" applyAlignment="1" applyProtection="1">
      <alignment horizontal="center" vertical="center" wrapText="1"/>
    </xf>
    <xf numFmtId="0" fontId="19" fillId="0" borderId="0" xfId="13" applyFont="1" applyFill="1" applyBorder="1" applyAlignment="1" applyProtection="1">
      <alignment vertical="center"/>
    </xf>
    <xf numFmtId="0" fontId="3" fillId="0" borderId="0" xfId="13" applyFont="1" applyFill="1" applyBorder="1" applyAlignment="1" applyProtection="1">
      <alignment vertical="center"/>
    </xf>
    <xf numFmtId="6" fontId="5" fillId="0" borderId="0" xfId="13" applyNumberFormat="1" applyFont="1" applyFill="1" applyBorder="1" applyAlignment="1" applyProtection="1">
      <alignment vertical="center"/>
    </xf>
    <xf numFmtId="40" fontId="5" fillId="0" borderId="0" xfId="13" applyNumberFormat="1" applyFont="1" applyFill="1" applyBorder="1" applyAlignment="1" applyProtection="1">
      <alignment vertical="center"/>
    </xf>
    <xf numFmtId="0" fontId="20" fillId="0" borderId="0" xfId="13" applyFont="1" applyFill="1" applyBorder="1" applyAlignment="1" applyProtection="1">
      <alignment vertical="center"/>
    </xf>
    <xf numFmtId="0" fontId="5" fillId="0" borderId="0" xfId="13" applyFont="1" applyFill="1" applyBorder="1" applyAlignment="1" applyProtection="1">
      <alignment vertical="top"/>
    </xf>
    <xf numFmtId="6" fontId="5" fillId="0" borderId="0" xfId="13" applyNumberFormat="1" applyFont="1" applyFill="1" applyBorder="1" applyAlignment="1" applyProtection="1">
      <alignment vertical="top"/>
    </xf>
    <xf numFmtId="40" fontId="5" fillId="0" borderId="0" xfId="13" applyNumberFormat="1" applyFont="1" applyFill="1" applyBorder="1" applyAlignment="1" applyProtection="1">
      <alignment vertical="top"/>
    </xf>
    <xf numFmtId="49" fontId="20" fillId="0" borderId="0" xfId="13" applyNumberFormat="1" applyFont="1" applyFill="1" applyBorder="1" applyAlignment="1" applyProtection="1">
      <alignment horizontal="left" vertical="center"/>
    </xf>
    <xf numFmtId="167" fontId="26" fillId="9" borderId="53" xfId="5" applyNumberFormat="1" applyFont="1" applyBorder="1" applyProtection="1"/>
    <xf numFmtId="6" fontId="26" fillId="9" borderId="53" xfId="5" applyNumberFormat="1" applyFont="1" applyBorder="1" applyProtection="1"/>
    <xf numFmtId="0" fontId="5" fillId="0" borderId="31" xfId="0" applyFont="1" applyBorder="1" applyAlignment="1" applyProtection="1">
      <alignment horizontal="left" vertical="center"/>
    </xf>
    <xf numFmtId="0" fontId="6" fillId="11" borderId="0" xfId="0" applyFont="1" applyFill="1" applyBorder="1" applyProtection="1"/>
    <xf numFmtId="49" fontId="6" fillId="11" borderId="0" xfId="0" applyNumberFormat="1" applyFont="1" applyFill="1" applyBorder="1" applyProtection="1"/>
    <xf numFmtId="0" fontId="3" fillId="11" borderId="0" xfId="0" applyNumberFormat="1" applyFont="1" applyFill="1" applyBorder="1" applyProtection="1"/>
    <xf numFmtId="0" fontId="6" fillId="11" borderId="0" xfId="0" applyNumberFormat="1" applyFont="1" applyFill="1" applyBorder="1" applyProtection="1"/>
    <xf numFmtId="14" fontId="6" fillId="11" borderId="0" xfId="0" applyNumberFormat="1" applyFont="1" applyFill="1" applyBorder="1" applyProtection="1"/>
    <xf numFmtId="6" fontId="6" fillId="11" borderId="0" xfId="0" applyNumberFormat="1" applyFont="1" applyFill="1" applyBorder="1" applyAlignment="1" applyProtection="1">
      <alignment vertical="top"/>
    </xf>
    <xf numFmtId="6" fontId="6" fillId="11" borderId="0" xfId="0" applyNumberFormat="1" applyFont="1" applyFill="1" applyBorder="1" applyAlignment="1" applyProtection="1">
      <alignment vertical="top" wrapText="1"/>
    </xf>
    <xf numFmtId="166" fontId="6" fillId="11" borderId="0" xfId="0" applyNumberFormat="1" applyFont="1" applyFill="1" applyBorder="1" applyProtection="1"/>
    <xf numFmtId="0" fontId="6" fillId="11" borderId="0" xfId="0" applyFont="1" applyFill="1" applyBorder="1" applyAlignment="1" applyProtection="1">
      <alignment vertical="top"/>
    </xf>
    <xf numFmtId="49" fontId="6" fillId="11" borderId="0" xfId="0" applyNumberFormat="1" applyFont="1" applyFill="1" applyBorder="1" applyAlignment="1" applyProtection="1">
      <alignment vertical="top"/>
    </xf>
    <xf numFmtId="0" fontId="3" fillId="11" borderId="0" xfId="0" applyNumberFormat="1" applyFont="1" applyFill="1" applyBorder="1" applyAlignment="1" applyProtection="1">
      <alignment vertical="top"/>
    </xf>
    <xf numFmtId="14" fontId="6" fillId="11" borderId="0" xfId="0" applyNumberFormat="1" applyFont="1" applyFill="1" applyBorder="1" applyAlignment="1" applyProtection="1">
      <alignment vertical="top"/>
    </xf>
    <xf numFmtId="0" fontId="6" fillId="11" borderId="0" xfId="0" applyNumberFormat="1" applyFont="1" applyFill="1" applyBorder="1" applyAlignment="1" applyProtection="1">
      <alignment vertical="top" wrapText="1"/>
    </xf>
    <xf numFmtId="0" fontId="13" fillId="0" borderId="0" xfId="13" applyFont="1" applyFill="1" applyAlignment="1" applyProtection="1">
      <alignment vertical="center"/>
    </xf>
    <xf numFmtId="0" fontId="8" fillId="0" borderId="0" xfId="13" applyFont="1" applyFill="1" applyAlignment="1" applyProtection="1">
      <alignment vertical="top"/>
    </xf>
    <xf numFmtId="0" fontId="46" fillId="0" borderId="0" xfId="13" applyFont="1" applyAlignment="1" applyProtection="1">
      <alignment vertical="center"/>
    </xf>
    <xf numFmtId="0" fontId="46" fillId="0" borderId="0" xfId="13" applyFont="1" applyBorder="1" applyAlignment="1" applyProtection="1">
      <alignment vertical="center"/>
    </xf>
    <xf numFmtId="0" fontId="46" fillId="0" borderId="0" xfId="13" applyFont="1" applyAlignment="1" applyProtection="1">
      <alignment wrapText="1"/>
    </xf>
    <xf numFmtId="0" fontId="46" fillId="0" borderId="0" xfId="13" applyFont="1" applyBorder="1" applyProtection="1"/>
    <xf numFmtId="0" fontId="46" fillId="0" borderId="0" xfId="13" applyFont="1" applyFill="1" applyBorder="1" applyAlignment="1" applyProtection="1">
      <alignment horizontal="center" vertical="center"/>
    </xf>
    <xf numFmtId="6" fontId="46" fillId="0" borderId="0" xfId="13" applyNumberFormat="1" applyFont="1" applyBorder="1" applyAlignment="1" applyProtection="1">
      <alignment vertical="center"/>
    </xf>
    <xf numFmtId="165" fontId="46" fillId="0" borderId="0" xfId="13" applyNumberFormat="1" applyFont="1" applyFill="1" applyAlignment="1" applyProtection="1">
      <alignment vertical="center"/>
    </xf>
    <xf numFmtId="0" fontId="46" fillId="0" borderId="0" xfId="13" applyFont="1" applyFill="1" applyBorder="1" applyAlignment="1" applyProtection="1">
      <alignment vertical="center"/>
    </xf>
    <xf numFmtId="0" fontId="46" fillId="0" borderId="0" xfId="13" applyFont="1" applyFill="1" applyBorder="1" applyAlignment="1" applyProtection="1">
      <alignment vertical="top"/>
    </xf>
    <xf numFmtId="0" fontId="46" fillId="0" borderId="0" xfId="13" applyFont="1" applyAlignment="1" applyProtection="1">
      <alignment horizontal="left" vertical="top"/>
    </xf>
    <xf numFmtId="0" fontId="46" fillId="0" borderId="0" xfId="13" applyFont="1" applyBorder="1" applyAlignment="1" applyProtection="1">
      <alignment vertical="top"/>
    </xf>
    <xf numFmtId="0" fontId="46" fillId="0" borderId="0" xfId="13" applyFont="1" applyAlignment="1" applyProtection="1">
      <alignment horizontal="left" vertical="center"/>
    </xf>
    <xf numFmtId="0" fontId="46" fillId="0" borderId="0" xfId="13" applyFont="1" applyFill="1" applyProtection="1"/>
    <xf numFmtId="0" fontId="46" fillId="0" borderId="0" xfId="13" applyFont="1" applyProtection="1"/>
    <xf numFmtId="0" fontId="46" fillId="0" borderId="0" xfId="13" applyNumberFormat="1" applyFont="1" applyAlignment="1" applyProtection="1">
      <alignment horizontal="left" vertical="top" wrapText="1"/>
    </xf>
    <xf numFmtId="0" fontId="46" fillId="0" borderId="0" xfId="13" applyFont="1" applyBorder="1" applyAlignment="1" applyProtection="1">
      <alignment horizontal="center" vertical="center"/>
    </xf>
    <xf numFmtId="165" fontId="46" fillId="0" borderId="0" xfId="13" applyNumberFormat="1" applyFont="1" applyFill="1" applyProtection="1"/>
    <xf numFmtId="0" fontId="46" fillId="0" borderId="0" xfId="13" applyFont="1" applyFill="1" applyAlignment="1" applyProtection="1">
      <alignment vertical="center"/>
    </xf>
    <xf numFmtId="6" fontId="46" fillId="7" borderId="16" xfId="13" applyNumberFormat="1" applyFont="1" applyFill="1" applyBorder="1" applyAlignment="1" applyProtection="1">
      <alignment vertical="center"/>
    </xf>
    <xf numFmtId="6" fontId="46" fillId="0" borderId="38" xfId="13" applyNumberFormat="1" applyFont="1" applyFill="1" applyBorder="1" applyAlignment="1" applyProtection="1">
      <alignment vertical="center"/>
    </xf>
    <xf numFmtId="165" fontId="46" fillId="0" borderId="0" xfId="13" applyNumberFormat="1" applyFont="1" applyFill="1" applyBorder="1" applyAlignment="1" applyProtection="1">
      <alignment vertical="center"/>
    </xf>
    <xf numFmtId="165" fontId="46" fillId="0" borderId="0" xfId="13" applyNumberFormat="1" applyFont="1" applyFill="1" applyBorder="1" applyProtection="1"/>
    <xf numFmtId="6" fontId="46" fillId="0" borderId="0" xfId="13" applyNumberFormat="1" applyFont="1" applyFill="1" applyBorder="1" applyProtection="1"/>
    <xf numFmtId="0" fontId="45" fillId="0" borderId="0" xfId="13" applyFont="1" applyBorder="1" applyAlignment="1" applyProtection="1">
      <alignment horizontal="center" vertical="center"/>
    </xf>
    <xf numFmtId="0" fontId="45" fillId="0" borderId="0" xfId="13" applyFont="1" applyFill="1" applyBorder="1" applyAlignment="1" applyProtection="1">
      <alignment horizontal="center" vertical="center"/>
    </xf>
    <xf numFmtId="0" fontId="45" fillId="0" borderId="0" xfId="13" applyFont="1" applyProtection="1"/>
    <xf numFmtId="0" fontId="45" fillId="0" borderId="0" xfId="13" applyFont="1" applyFill="1" applyAlignment="1" applyProtection="1">
      <alignment vertical="center"/>
    </xf>
    <xf numFmtId="0" fontId="45" fillId="0" borderId="0" xfId="13" applyFont="1" applyFill="1" applyAlignment="1" applyProtection="1">
      <alignment horizontal="center" vertical="center"/>
    </xf>
    <xf numFmtId="0" fontId="46" fillId="0" borderId="0" xfId="13" applyFont="1" applyFill="1" applyBorder="1" applyAlignment="1" applyProtection="1">
      <alignment horizontal="center"/>
    </xf>
    <xf numFmtId="0" fontId="19" fillId="0" borderId="0" xfId="13" applyFont="1" applyFill="1" applyAlignment="1" applyProtection="1">
      <alignment vertical="center"/>
    </xf>
    <xf numFmtId="0" fontId="7" fillId="0" borderId="59" xfId="6" applyBorder="1" applyAlignment="1" applyProtection="1">
      <alignment horizontal="center" vertical="center"/>
    </xf>
    <xf numFmtId="0" fontId="45" fillId="0" borderId="0" xfId="13" applyFont="1" applyAlignment="1" applyProtection="1">
      <alignment vertical="center"/>
    </xf>
    <xf numFmtId="165" fontId="45" fillId="0" borderId="0" xfId="13" applyNumberFormat="1" applyFont="1" applyFill="1" applyAlignment="1" applyProtection="1">
      <alignment vertical="center"/>
    </xf>
    <xf numFmtId="49" fontId="46" fillId="0" borderId="0" xfId="13" applyNumberFormat="1" applyFont="1" applyAlignment="1" applyProtection="1">
      <alignment horizontal="left" vertical="center" wrapText="1"/>
    </xf>
    <xf numFmtId="0" fontId="46" fillId="0" borderId="0" xfId="13" applyFont="1" applyAlignment="1" applyProtection="1">
      <alignment horizontal="left" vertical="center" wrapText="1"/>
    </xf>
    <xf numFmtId="0" fontId="20" fillId="15" borderId="0" xfId="13" applyFont="1" applyFill="1" applyBorder="1" applyAlignment="1" applyProtection="1">
      <alignment vertical="center"/>
    </xf>
    <xf numFmtId="6" fontId="5" fillId="5" borderId="17" xfId="13" applyNumberFormat="1" applyFont="1" applyFill="1" applyBorder="1" applyAlignment="1" applyProtection="1">
      <alignment vertical="center"/>
    </xf>
    <xf numFmtId="40" fontId="29" fillId="5" borderId="40" xfId="13" applyNumberFormat="1" applyFont="1" applyFill="1" applyBorder="1" applyAlignment="1" applyProtection="1">
      <alignment vertical="center"/>
    </xf>
    <xf numFmtId="0" fontId="27" fillId="0" borderId="0" xfId="0" applyFont="1" applyBorder="1" applyProtection="1"/>
    <xf numFmtId="49" fontId="5" fillId="10" borderId="1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/>
    <xf numFmtId="0" fontId="0" fillId="0" borderId="0" xfId="0" applyBorder="1" applyAlignment="1" applyProtection="1">
      <alignment vertical="center" wrapText="1"/>
    </xf>
    <xf numFmtId="167" fontId="28" fillId="5" borderId="19" xfId="13" applyNumberFormat="1" applyFont="1" applyFill="1" applyBorder="1" applyAlignment="1" applyProtection="1">
      <alignment vertical="center"/>
    </xf>
    <xf numFmtId="167" fontId="28" fillId="5" borderId="17" xfId="13" applyNumberFormat="1" applyFont="1" applyFill="1" applyBorder="1" applyAlignment="1" applyProtection="1">
      <alignment vertical="center"/>
    </xf>
    <xf numFmtId="167" fontId="28" fillId="5" borderId="18" xfId="13" applyNumberFormat="1" applyFont="1" applyFill="1" applyBorder="1" applyAlignment="1" applyProtection="1">
      <alignment vertical="center"/>
    </xf>
    <xf numFmtId="167" fontId="29" fillId="5" borderId="44" xfId="13" applyNumberFormat="1" applyFont="1" applyFill="1" applyBorder="1" applyAlignment="1" applyProtection="1">
      <alignment vertical="center"/>
    </xf>
    <xf numFmtId="167" fontId="29" fillId="5" borderId="30" xfId="13" applyNumberFormat="1" applyFont="1" applyFill="1" applyBorder="1" applyAlignment="1" applyProtection="1">
      <alignment vertical="center"/>
    </xf>
    <xf numFmtId="167" fontId="29" fillId="5" borderId="40" xfId="13" applyNumberFormat="1" applyFont="1" applyFill="1" applyBorder="1" applyAlignment="1" applyProtection="1">
      <alignment vertical="center"/>
    </xf>
    <xf numFmtId="14" fontId="35" fillId="0" borderId="0" xfId="1" applyNumberFormat="1" applyFont="1" applyFill="1" applyBorder="1" applyAlignment="1" applyProtection="1">
      <alignment horizontal="left" vertical="center"/>
    </xf>
    <xf numFmtId="0" fontId="18" fillId="10" borderId="27" xfId="6" applyNumberFormat="1" applyFont="1" applyFill="1" applyBorder="1" applyAlignment="1" applyProtection="1">
      <alignment horizontal="center" vertical="center" wrapText="1"/>
    </xf>
    <xf numFmtId="40" fontId="46" fillId="12" borderId="67" xfId="13" applyNumberFormat="1" applyFont="1" applyFill="1" applyBorder="1" applyAlignment="1" applyProtection="1">
      <alignment vertical="center"/>
    </xf>
    <xf numFmtId="167" fontId="46" fillId="12" borderId="67" xfId="13" applyNumberFormat="1" applyFont="1" applyFill="1" applyBorder="1" applyAlignment="1" applyProtection="1">
      <alignment vertical="center"/>
    </xf>
    <xf numFmtId="6" fontId="46" fillId="12" borderId="67" xfId="13" applyNumberFormat="1" applyFont="1" applyFill="1" applyBorder="1" applyAlignment="1" applyProtection="1">
      <alignment vertical="center"/>
    </xf>
    <xf numFmtId="0" fontId="18" fillId="10" borderId="27" xfId="6" applyFont="1" applyFill="1" applyBorder="1" applyAlignment="1" applyProtection="1">
      <alignment horizontal="center" vertical="center"/>
    </xf>
    <xf numFmtId="49" fontId="18" fillId="10" borderId="27" xfId="6" applyNumberFormat="1" applyFont="1" applyFill="1" applyBorder="1" applyAlignment="1" applyProtection="1">
      <alignment horizontal="center" vertical="center" wrapText="1"/>
    </xf>
    <xf numFmtId="0" fontId="0" fillId="15" borderId="0" xfId="0" applyFill="1" applyProtection="1"/>
    <xf numFmtId="0" fontId="15" fillId="15" borderId="40" xfId="0" applyFont="1" applyFill="1" applyBorder="1" applyAlignment="1" applyProtection="1">
      <alignment horizontal="right" vertical="center"/>
    </xf>
    <xf numFmtId="6" fontId="0" fillId="11" borderId="0" xfId="0" applyNumberFormat="1" applyFill="1" applyProtection="1"/>
    <xf numFmtId="40" fontId="0" fillId="11" borderId="0" xfId="0" applyNumberFormat="1" applyFill="1" applyProtection="1"/>
    <xf numFmtId="10" fontId="0" fillId="11" borderId="0" xfId="0" applyNumberFormat="1" applyFill="1" applyProtection="1"/>
    <xf numFmtId="0" fontId="0" fillId="11" borderId="0" xfId="0" applyFill="1" applyProtection="1"/>
    <xf numFmtId="166" fontId="0" fillId="11" borderId="0" xfId="0" applyNumberFormat="1" applyFill="1" applyProtection="1"/>
    <xf numFmtId="0" fontId="0" fillId="0" borderId="0" xfId="0" applyNumberFormat="1" applyProtection="1"/>
    <xf numFmtId="2" fontId="26" fillId="9" borderId="47" xfId="5" applyNumberFormat="1" applyFont="1" applyBorder="1" applyProtection="1"/>
    <xf numFmtId="167" fontId="28" fillId="5" borderId="40" xfId="0" applyNumberFormat="1" applyFont="1" applyFill="1" applyBorder="1" applyAlignment="1" applyProtection="1">
      <alignment vertical="center"/>
    </xf>
    <xf numFmtId="167" fontId="28" fillId="5" borderId="44" xfId="0" applyNumberFormat="1" applyFont="1" applyFill="1" applyBorder="1" applyAlignment="1" applyProtection="1">
      <alignment vertical="center"/>
    </xf>
    <xf numFmtId="6" fontId="3" fillId="6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3" fillId="7" borderId="16" xfId="0" applyFont="1" applyFill="1" applyBorder="1" applyAlignment="1" applyProtection="1">
      <alignment vertical="center"/>
    </xf>
    <xf numFmtId="0" fontId="3" fillId="7" borderId="34" xfId="0" applyFont="1" applyFill="1" applyBorder="1" applyAlignment="1" applyProtection="1">
      <alignment vertical="center"/>
    </xf>
    <xf numFmtId="0" fontId="7" fillId="10" borderId="16" xfId="6" applyFont="1" applyFill="1" applyBorder="1" applyAlignment="1" applyProtection="1">
      <protection locked="0"/>
    </xf>
    <xf numFmtId="14" fontId="5" fillId="10" borderId="16" xfId="1" applyNumberFormat="1" applyFont="1" applyFill="1" applyBorder="1" applyAlignment="1" applyProtection="1">
      <alignment horizontal="left" vertical="center"/>
      <protection locked="0"/>
    </xf>
    <xf numFmtId="14" fontId="5" fillId="10" borderId="54" xfId="1" applyNumberFormat="1" applyFont="1" applyFill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</xf>
    <xf numFmtId="6" fontId="3" fillId="6" borderId="16" xfId="0" applyNumberFormat="1" applyFont="1" applyFill="1" applyBorder="1" applyAlignment="1" applyProtection="1">
      <alignment vertical="center"/>
      <protection locked="0"/>
    </xf>
    <xf numFmtId="6" fontId="3" fillId="6" borderId="21" xfId="0" applyNumberFormat="1" applyFont="1" applyFill="1" applyBorder="1" applyAlignment="1" applyProtection="1">
      <alignment vertical="center"/>
      <protection locked="0"/>
    </xf>
    <xf numFmtId="6" fontId="3" fillId="15" borderId="16" xfId="0" applyNumberFormat="1" applyFont="1" applyFill="1" applyBorder="1" applyAlignment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48" fillId="0" borderId="0" xfId="0" applyFont="1" applyAlignment="1" applyProtection="1">
      <alignment horizontal="left" vertical="center"/>
    </xf>
    <xf numFmtId="0" fontId="48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 wrapText="1"/>
    </xf>
    <xf numFmtId="0" fontId="41" fillId="11" borderId="0" xfId="2" applyNumberFormat="1" applyFont="1" applyFill="1" applyAlignment="1" applyProtection="1">
      <alignment vertical="center"/>
    </xf>
    <xf numFmtId="0" fontId="0" fillId="11" borderId="0" xfId="0" applyFill="1" applyAlignment="1" applyProtection="1">
      <alignment vertical="center"/>
    </xf>
    <xf numFmtId="0" fontId="41" fillId="0" borderId="0" xfId="13" applyFont="1" applyAlignment="1" applyProtection="1">
      <alignment vertical="center"/>
    </xf>
    <xf numFmtId="0" fontId="3" fillId="0" borderId="20" xfId="0" applyFont="1" applyFill="1" applyBorder="1" applyAlignment="1" applyProtection="1">
      <alignment horizontal="center" vertical="center"/>
    </xf>
    <xf numFmtId="6" fontId="3" fillId="6" borderId="22" xfId="0" applyNumberFormat="1" applyFont="1" applyFill="1" applyBorder="1" applyAlignment="1" applyProtection="1">
      <alignment vertical="center"/>
      <protection locked="0"/>
    </xf>
    <xf numFmtId="49" fontId="3" fillId="6" borderId="1" xfId="0" applyNumberFormat="1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49" fontId="3" fillId="6" borderId="29" xfId="0" applyNumberFormat="1" applyFont="1" applyFill="1" applyBorder="1" applyAlignment="1" applyProtection="1">
      <alignment vertical="center"/>
      <protection locked="0"/>
    </xf>
    <xf numFmtId="6" fontId="3" fillId="6" borderId="26" xfId="0" applyNumberFormat="1" applyFont="1" applyFill="1" applyBorder="1" applyAlignment="1" applyProtection="1">
      <alignment vertical="center"/>
      <protection locked="0"/>
    </xf>
    <xf numFmtId="0" fontId="20" fillId="0" borderId="0" xfId="13" applyFont="1" applyBorder="1" applyAlignment="1" applyProtection="1">
      <alignment vertical="center"/>
    </xf>
    <xf numFmtId="0" fontId="3" fillId="0" borderId="0" xfId="13" applyFont="1" applyAlignment="1" applyProtection="1">
      <alignment horizontal="center" vertical="center"/>
    </xf>
    <xf numFmtId="0" fontId="3" fillId="0" borderId="0" xfId="13" applyFont="1" applyFill="1" applyAlignment="1" applyProtection="1">
      <alignment horizontal="center" vertical="center"/>
    </xf>
    <xf numFmtId="0" fontId="3" fillId="0" borderId="35" xfId="13" applyFont="1" applyFill="1" applyBorder="1" applyAlignment="1" applyProtection="1">
      <alignment horizontal="center" vertical="center"/>
    </xf>
    <xf numFmtId="40" fontId="3" fillId="6" borderId="53" xfId="13" applyNumberFormat="1" applyFont="1" applyFill="1" applyBorder="1" applyAlignment="1" applyProtection="1">
      <alignment vertical="center"/>
      <protection locked="0"/>
    </xf>
    <xf numFmtId="0" fontId="3" fillId="0" borderId="0" xfId="13" applyFont="1" applyProtection="1"/>
    <xf numFmtId="40" fontId="3" fillId="6" borderId="43" xfId="13" applyNumberFormat="1" applyFont="1" applyFill="1" applyBorder="1" applyAlignment="1" applyProtection="1">
      <alignment vertical="center"/>
      <protection locked="0"/>
    </xf>
    <xf numFmtId="167" fontId="3" fillId="6" borderId="55" xfId="13" applyNumberFormat="1" applyFont="1" applyFill="1" applyBorder="1" applyAlignment="1" applyProtection="1">
      <alignment vertical="center"/>
      <protection locked="0"/>
    </xf>
    <xf numFmtId="6" fontId="3" fillId="6" borderId="23" xfId="13" applyNumberFormat="1" applyFont="1" applyFill="1" applyBorder="1" applyAlignment="1" applyProtection="1">
      <alignment vertical="center"/>
      <protection locked="0"/>
    </xf>
    <xf numFmtId="6" fontId="3" fillId="6" borderId="43" xfId="13" applyNumberFormat="1" applyFont="1" applyFill="1" applyBorder="1" applyAlignment="1" applyProtection="1">
      <alignment vertical="center"/>
      <protection locked="0"/>
    </xf>
    <xf numFmtId="6" fontId="3" fillId="6" borderId="24" xfId="13" applyNumberFormat="1" applyFont="1" applyFill="1" applyBorder="1" applyAlignment="1" applyProtection="1">
      <alignment vertical="center"/>
      <protection locked="0"/>
    </xf>
    <xf numFmtId="40" fontId="3" fillId="6" borderId="1" xfId="13" applyNumberFormat="1" applyFont="1" applyFill="1" applyBorder="1" applyAlignment="1" applyProtection="1">
      <alignment vertical="center"/>
      <protection locked="0"/>
    </xf>
    <xf numFmtId="167" fontId="3" fillId="6" borderId="27" xfId="13" applyNumberFormat="1" applyFont="1" applyFill="1" applyBorder="1" applyAlignment="1" applyProtection="1">
      <alignment vertical="center"/>
      <protection locked="0"/>
    </xf>
    <xf numFmtId="6" fontId="3" fillId="6" borderId="20" xfId="13" applyNumberFormat="1" applyFont="1" applyFill="1" applyBorder="1" applyAlignment="1" applyProtection="1">
      <alignment vertical="center"/>
      <protection locked="0"/>
    </xf>
    <xf numFmtId="6" fontId="3" fillId="6" borderId="1" xfId="13" applyNumberFormat="1" applyFont="1" applyFill="1" applyBorder="1" applyAlignment="1" applyProtection="1">
      <alignment vertical="center"/>
      <protection locked="0"/>
    </xf>
    <xf numFmtId="6" fontId="3" fillId="6" borderId="22" xfId="13" applyNumberFormat="1" applyFont="1" applyFill="1" applyBorder="1" applyAlignment="1" applyProtection="1">
      <alignment vertical="center"/>
      <protection locked="0"/>
    </xf>
    <xf numFmtId="40" fontId="3" fillId="6" borderId="40" xfId="13" applyNumberFormat="1" applyFont="1" applyFill="1" applyBorder="1" applyAlignment="1" applyProtection="1">
      <alignment vertical="center"/>
      <protection locked="0"/>
    </xf>
    <xf numFmtId="167" fontId="3" fillId="6" borderId="52" xfId="13" applyNumberFormat="1" applyFont="1" applyFill="1" applyBorder="1" applyAlignment="1" applyProtection="1">
      <alignment vertical="center"/>
      <protection locked="0"/>
    </xf>
    <xf numFmtId="6" fontId="3" fillId="6" borderId="30" xfId="13" applyNumberFormat="1" applyFont="1" applyFill="1" applyBorder="1" applyAlignment="1" applyProtection="1">
      <alignment vertical="center"/>
      <protection locked="0"/>
    </xf>
    <xf numFmtId="6" fontId="3" fillId="6" borderId="40" xfId="13" applyNumberFormat="1" applyFont="1" applyFill="1" applyBorder="1" applyAlignment="1" applyProtection="1">
      <alignment vertical="center"/>
      <protection locked="0"/>
    </xf>
    <xf numFmtId="6" fontId="3" fillId="6" borderId="44" xfId="13" applyNumberFormat="1" applyFont="1" applyFill="1" applyBorder="1" applyAlignment="1" applyProtection="1">
      <alignment vertical="center"/>
      <protection locked="0"/>
    </xf>
    <xf numFmtId="0" fontId="5" fillId="0" borderId="17" xfId="13" applyFont="1" applyFill="1" applyBorder="1" applyAlignment="1" applyProtection="1">
      <alignment horizontal="center" vertical="center" wrapText="1"/>
    </xf>
    <xf numFmtId="0" fontId="5" fillId="0" borderId="18" xfId="13" applyFont="1" applyFill="1" applyBorder="1" applyAlignment="1" applyProtection="1">
      <alignment horizontal="center" vertical="center"/>
    </xf>
    <xf numFmtId="0" fontId="5" fillId="0" borderId="51" xfId="13" applyFont="1" applyFill="1" applyBorder="1" applyAlignment="1" applyProtection="1">
      <alignment horizontal="center" vertical="center" wrapText="1"/>
    </xf>
    <xf numFmtId="0" fontId="5" fillId="0" borderId="18" xfId="13" applyFont="1" applyFill="1" applyBorder="1" applyAlignment="1" applyProtection="1">
      <alignment horizontal="center" vertical="center" wrapText="1"/>
    </xf>
    <xf numFmtId="0" fontId="5" fillId="0" borderId="19" xfId="13" applyFont="1" applyFill="1" applyBorder="1" applyAlignment="1" applyProtection="1">
      <alignment horizontal="center" vertical="center" wrapText="1"/>
    </xf>
    <xf numFmtId="6" fontId="3" fillId="6" borderId="16" xfId="13" applyNumberFormat="1" applyFont="1" applyFill="1" applyBorder="1" applyAlignment="1" applyProtection="1">
      <alignment vertical="center"/>
      <protection locked="0"/>
    </xf>
    <xf numFmtId="6" fontId="3" fillId="7" borderId="16" xfId="13" applyNumberFormat="1" applyFont="1" applyFill="1" applyBorder="1" applyAlignment="1" applyProtection="1">
      <alignment vertical="center"/>
    </xf>
    <xf numFmtId="0" fontId="5" fillId="0" borderId="66" xfId="0" applyFont="1" applyFill="1" applyBorder="1" applyAlignment="1" applyProtection="1">
      <alignment horizontal="center" vertical="center" wrapText="1"/>
    </xf>
    <xf numFmtId="1" fontId="3" fillId="0" borderId="23" xfId="0" applyNumberFormat="1" applyFont="1" applyFill="1" applyBorder="1" applyAlignment="1" applyProtection="1">
      <alignment horizontal="center" vertical="center"/>
    </xf>
    <xf numFmtId="167" fontId="3" fillId="6" borderId="1" xfId="0" applyNumberFormat="1" applyFont="1" applyFill="1" applyBorder="1" applyAlignment="1" applyProtection="1">
      <alignment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</xf>
    <xf numFmtId="49" fontId="3" fillId="6" borderId="43" xfId="0" applyNumberFormat="1" applyFont="1" applyFill="1" applyBorder="1" applyAlignment="1" applyProtection="1">
      <alignment horizontal="left" vertical="top" wrapText="1"/>
      <protection locked="0"/>
    </xf>
    <xf numFmtId="6" fontId="5" fillId="11" borderId="43" xfId="0" applyNumberFormat="1" applyFont="1" applyFill="1" applyBorder="1" applyAlignment="1" applyProtection="1">
      <alignment vertical="center"/>
    </xf>
    <xf numFmtId="2" fontId="3" fillId="6" borderId="43" xfId="0" applyNumberFormat="1" applyFont="1" applyFill="1" applyBorder="1" applyAlignment="1" applyProtection="1">
      <alignment vertical="center"/>
      <protection locked="0"/>
    </xf>
    <xf numFmtId="167" fontId="3" fillId="6" borderId="43" xfId="0" applyNumberFormat="1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2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14" fillId="7" borderId="37" xfId="0" applyNumberFormat="1" applyFont="1" applyFill="1" applyBorder="1" applyAlignment="1" applyProtection="1">
      <alignment horizontal="left" vertical="center" wrapText="1"/>
    </xf>
    <xf numFmtId="0" fontId="0" fillId="7" borderId="38" xfId="0" applyNumberFormat="1" applyFill="1" applyBorder="1" applyAlignment="1" applyProtection="1">
      <alignment horizontal="left" vertical="center" wrapText="1"/>
    </xf>
    <xf numFmtId="0" fontId="0" fillId="7" borderId="69" xfId="0" applyNumberFormat="1" applyFill="1" applyBorder="1" applyAlignment="1" applyProtection="1">
      <alignment horizontal="left" vertical="center" wrapText="1"/>
    </xf>
    <xf numFmtId="0" fontId="0" fillId="7" borderId="39" xfId="0" applyNumberFormat="1" applyFill="1" applyBorder="1" applyAlignment="1" applyProtection="1">
      <alignment horizontal="left" vertical="center" wrapText="1"/>
    </xf>
    <xf numFmtId="167" fontId="3" fillId="6" borderId="24" xfId="0" applyNumberFormat="1" applyFont="1" applyFill="1" applyBorder="1" applyAlignment="1" applyProtection="1">
      <alignment vertical="center"/>
      <protection locked="0"/>
    </xf>
    <xf numFmtId="167" fontId="3" fillId="6" borderId="22" xfId="0" applyNumberFormat="1" applyFont="1" applyFill="1" applyBorder="1" applyAlignment="1" applyProtection="1">
      <alignment vertical="center"/>
      <protection locked="0"/>
    </xf>
    <xf numFmtId="0" fontId="5" fillId="0" borderId="70" xfId="0" applyFont="1" applyFill="1" applyBorder="1" applyAlignment="1" applyProtection="1">
      <alignment horizontal="center" vertical="center" wrapText="1"/>
    </xf>
    <xf numFmtId="0" fontId="5" fillId="0" borderId="71" xfId="0" applyFont="1" applyFill="1" applyBorder="1" applyAlignment="1" applyProtection="1">
      <alignment horizontal="center" vertical="center"/>
    </xf>
    <xf numFmtId="0" fontId="5" fillId="0" borderId="72" xfId="0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left" vertical="center"/>
    </xf>
    <xf numFmtId="0" fontId="3" fillId="0" borderId="73" xfId="0" applyFont="1" applyBorder="1" applyAlignment="1" applyProtection="1">
      <alignment horizontal="left" vertical="center"/>
    </xf>
    <xf numFmtId="6" fontId="3" fillId="6" borderId="42" xfId="0" applyNumberFormat="1" applyFont="1" applyFill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horizontal="left" vertical="center"/>
    </xf>
    <xf numFmtId="6" fontId="3" fillId="6" borderId="22" xfId="0" applyNumberFormat="1" applyFont="1" applyFill="1" applyBorder="1" applyAlignment="1" applyProtection="1">
      <alignment horizontal="right" vertical="center"/>
      <protection locked="0"/>
    </xf>
    <xf numFmtId="0" fontId="3" fillId="0" borderId="56" xfId="0" applyFont="1" applyFill="1" applyBorder="1" applyAlignment="1" applyProtection="1">
      <alignment horizontal="center" vertical="center"/>
    </xf>
    <xf numFmtId="0" fontId="41" fillId="0" borderId="0" xfId="13" applyFont="1" applyFill="1" applyAlignment="1" applyProtection="1">
      <alignment vertical="center"/>
    </xf>
    <xf numFmtId="0" fontId="5" fillId="0" borderId="60" xfId="13" applyFont="1" applyFill="1" applyBorder="1" applyAlignment="1" applyProtection="1">
      <alignment horizontal="center" vertical="center" wrapText="1"/>
    </xf>
    <xf numFmtId="0" fontId="5" fillId="0" borderId="68" xfId="13" applyFont="1" applyFill="1" applyBorder="1" applyAlignment="1" applyProtection="1">
      <alignment horizontal="center" vertical="center" wrapText="1"/>
    </xf>
    <xf numFmtId="0" fontId="5" fillId="0" borderId="46" xfId="13" applyFont="1" applyFill="1" applyBorder="1" applyAlignment="1" applyProtection="1">
      <alignment horizontal="center" vertical="center" wrapText="1"/>
    </xf>
    <xf numFmtId="40" fontId="3" fillId="6" borderId="18" xfId="13" applyNumberFormat="1" applyFont="1" applyFill="1" applyBorder="1" applyAlignment="1" applyProtection="1">
      <alignment vertical="center"/>
      <protection locked="0"/>
    </xf>
    <xf numFmtId="6" fontId="3" fillId="6" borderId="33" xfId="13" applyNumberFormat="1" applyFont="1" applyFill="1" applyBorder="1" applyAlignment="1" applyProtection="1">
      <alignment vertical="center"/>
      <protection locked="0"/>
    </xf>
    <xf numFmtId="6" fontId="3" fillId="6" borderId="27" xfId="0" applyNumberFormat="1" applyFont="1" applyFill="1" applyBorder="1" applyAlignment="1" applyProtection="1">
      <alignment vertical="center"/>
      <protection locked="0"/>
    </xf>
    <xf numFmtId="49" fontId="3" fillId="6" borderId="29" xfId="0" applyNumberFormat="1" applyFont="1" applyFill="1" applyBorder="1" applyAlignment="1" applyProtection="1">
      <alignment horizontal="left" vertical="top" wrapText="1"/>
      <protection locked="0"/>
    </xf>
    <xf numFmtId="2" fontId="3" fillId="6" borderId="29" xfId="0" applyNumberFormat="1" applyFont="1" applyFill="1" applyBorder="1" applyAlignment="1" applyProtection="1">
      <alignment vertical="center"/>
      <protection locked="0"/>
    </xf>
    <xf numFmtId="6" fontId="3" fillId="6" borderId="28" xfId="0" applyNumberFormat="1" applyFont="1" applyFill="1" applyBorder="1" applyAlignment="1" applyProtection="1">
      <alignment vertical="center"/>
      <protection locked="0"/>
    </xf>
    <xf numFmtId="0" fontId="0" fillId="7" borderId="51" xfId="0" applyNumberFormat="1" applyFill="1" applyBorder="1" applyAlignment="1" applyProtection="1">
      <alignment horizontal="left" vertical="center" wrapText="1"/>
    </xf>
    <xf numFmtId="38" fontId="3" fillId="6" borderId="53" xfId="0" applyNumberFormat="1" applyFont="1" applyFill="1" applyBorder="1" applyAlignment="1" applyProtection="1">
      <alignment vertical="center"/>
      <protection locked="0"/>
    </xf>
    <xf numFmtId="6" fontId="27" fillId="0" borderId="0" xfId="0" applyNumberFormat="1" applyFont="1" applyBorder="1" applyProtection="1"/>
    <xf numFmtId="0" fontId="27" fillId="0" borderId="31" xfId="0" applyFont="1" applyBorder="1" applyProtection="1"/>
    <xf numFmtId="0" fontId="27" fillId="0" borderId="0" xfId="0" applyFont="1" applyBorder="1" applyAlignment="1" applyProtection="1"/>
    <xf numFmtId="0" fontId="26" fillId="0" borderId="31" xfId="0" applyFont="1" applyBorder="1" applyAlignment="1" applyProtection="1"/>
    <xf numFmtId="6" fontId="26" fillId="9" borderId="47" xfId="5" applyNumberFormat="1" applyFont="1" applyBorder="1" applyProtection="1"/>
    <xf numFmtId="10" fontId="26" fillId="9" borderId="47" xfId="7" applyNumberFormat="1" applyFont="1" applyFill="1" applyBorder="1" applyProtection="1"/>
    <xf numFmtId="0" fontId="41" fillId="0" borderId="37" xfId="0" applyFont="1" applyBorder="1" applyAlignment="1" applyProtection="1">
      <alignment vertical="center"/>
    </xf>
    <xf numFmtId="0" fontId="15" fillId="0" borderId="56" xfId="0" applyFont="1" applyBorder="1" applyAlignment="1" applyProtection="1">
      <alignment horizontal="left" vertical="center"/>
    </xf>
    <xf numFmtId="0" fontId="3" fillId="0" borderId="38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wrapText="1"/>
    </xf>
    <xf numFmtId="0" fontId="3" fillId="0" borderId="45" xfId="0" applyFont="1" applyBorder="1" applyAlignment="1" applyProtection="1">
      <alignment wrapText="1"/>
    </xf>
    <xf numFmtId="0" fontId="49" fillId="0" borderId="32" xfId="0" applyFont="1" applyBorder="1" applyAlignment="1" applyProtection="1">
      <alignment horizontal="center" wrapText="1"/>
    </xf>
    <xf numFmtId="0" fontId="49" fillId="0" borderId="0" xfId="0" applyFont="1" applyBorder="1" applyAlignment="1" applyProtection="1">
      <alignment horizontal="center" wrapText="1"/>
    </xf>
    <xf numFmtId="0" fontId="49" fillId="0" borderId="31" xfId="0" applyFont="1" applyBorder="1" applyAlignment="1" applyProtection="1">
      <alignment horizontal="center" wrapText="1"/>
    </xf>
    <xf numFmtId="0" fontId="49" fillId="0" borderId="32" xfId="0" applyFont="1" applyBorder="1" applyAlignment="1" applyProtection="1">
      <alignment wrapText="1"/>
    </xf>
    <xf numFmtId="0" fontId="49" fillId="0" borderId="0" xfId="0" applyFont="1" applyBorder="1" applyAlignment="1" applyProtection="1">
      <alignment wrapText="1"/>
    </xf>
    <xf numFmtId="0" fontId="49" fillId="0" borderId="31" xfId="0" applyFont="1" applyBorder="1" applyAlignment="1" applyProtection="1">
      <alignment wrapText="1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/>
    </xf>
    <xf numFmtId="0" fontId="3" fillId="0" borderId="36" xfId="0" applyNumberFormat="1" applyFont="1" applyBorder="1" applyAlignment="1" applyProtection="1">
      <alignment vertical="center" wrapText="1"/>
    </xf>
    <xf numFmtId="14" fontId="4" fillId="6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/>
    <xf numFmtId="164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 wrapText="1"/>
    </xf>
    <xf numFmtId="14" fontId="4" fillId="0" borderId="0" xfId="0" applyNumberFormat="1" applyFont="1" applyFill="1" applyBorder="1" applyProtection="1"/>
    <xf numFmtId="0" fontId="3" fillId="0" borderId="31" xfId="0" applyFont="1" applyBorder="1" applyAlignment="1" applyProtection="1">
      <alignment horizontal="left" vertical="top" wrapText="1"/>
    </xf>
    <xf numFmtId="0" fontId="39" fillId="0" borderId="31" xfId="0" applyFont="1" applyBorder="1" applyAlignment="1" applyProtection="1">
      <alignment wrapText="1"/>
    </xf>
    <xf numFmtId="0" fontId="0" fillId="0" borderId="0" xfId="0" applyFont="1" applyProtection="1"/>
    <xf numFmtId="0" fontId="3" fillId="0" borderId="0" xfId="13" applyFont="1" applyAlignment="1" applyProtection="1">
      <alignment vertical="center" wrapText="1"/>
    </xf>
    <xf numFmtId="0" fontId="0" fillId="0" borderId="49" xfId="0" applyBorder="1"/>
    <xf numFmtId="0" fontId="0" fillId="0" borderId="45" xfId="0" applyBorder="1"/>
    <xf numFmtId="0" fontId="23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center" wrapText="1"/>
    </xf>
    <xf numFmtId="0" fontId="5" fillId="7" borderId="16" xfId="0" applyFont="1" applyFill="1" applyBorder="1" applyProtection="1"/>
    <xf numFmtId="6" fontId="28" fillId="5" borderId="51" xfId="13" applyNumberFormat="1" applyFont="1" applyFill="1" applyBorder="1" applyAlignment="1" applyProtection="1">
      <alignment vertical="center"/>
    </xf>
    <xf numFmtId="0" fontId="5" fillId="0" borderId="17" xfId="0" applyFont="1" applyBorder="1" applyAlignment="1" applyProtection="1">
      <alignment wrapText="1"/>
    </xf>
    <xf numFmtId="49" fontId="26" fillId="9" borderId="74" xfId="5" applyNumberFormat="1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wrapText="1"/>
    </xf>
    <xf numFmtId="43" fontId="26" fillId="9" borderId="75" xfId="5" applyNumberFormat="1" applyFont="1" applyBorder="1" applyAlignment="1" applyProtection="1">
      <alignment horizontal="center" wrapText="1"/>
    </xf>
    <xf numFmtId="169" fontId="26" fillId="9" borderId="75" xfId="5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wrapText="1"/>
    </xf>
    <xf numFmtId="169" fontId="26" fillId="9" borderId="76" xfId="5" applyNumberFormat="1" applyFont="1" applyBorder="1" applyAlignment="1" applyProtection="1">
      <alignment horizontal="right"/>
    </xf>
    <xf numFmtId="0" fontId="5" fillId="0" borderId="17" xfId="0" applyFont="1" applyBorder="1" applyProtection="1"/>
    <xf numFmtId="6" fontId="26" fillId="9" borderId="74" xfId="5" applyNumberFormat="1" applyFont="1" applyBorder="1" applyProtection="1"/>
    <xf numFmtId="0" fontId="5" fillId="0" borderId="20" xfId="0" applyFont="1" applyFill="1" applyBorder="1" applyProtection="1"/>
    <xf numFmtId="6" fontId="26" fillId="9" borderId="75" xfId="5" applyNumberFormat="1" applyFont="1" applyBorder="1" applyProtection="1"/>
    <xf numFmtId="0" fontId="5" fillId="0" borderId="30" xfId="0" applyFont="1" applyFill="1" applyBorder="1" applyProtection="1"/>
    <xf numFmtId="6" fontId="26" fillId="9" borderId="76" xfId="5" applyNumberFormat="1" applyFont="1" applyBorder="1" applyProtection="1"/>
    <xf numFmtId="0" fontId="5" fillId="0" borderId="77" xfId="0" applyFont="1" applyBorder="1" applyProtection="1"/>
    <xf numFmtId="6" fontId="26" fillId="9" borderId="33" xfId="5" applyNumberFormat="1" applyFont="1" applyBorder="1" applyProtection="1"/>
    <xf numFmtId="0" fontId="5" fillId="0" borderId="78" xfId="0" applyFont="1" applyBorder="1" applyProtection="1"/>
    <xf numFmtId="6" fontId="26" fillId="9" borderId="16" xfId="5" applyNumberFormat="1" applyFont="1" applyBorder="1" applyProtection="1"/>
    <xf numFmtId="0" fontId="5" fillId="0" borderId="79" xfId="0" applyFont="1" applyBorder="1" applyProtection="1"/>
    <xf numFmtId="6" fontId="26" fillId="9" borderId="54" xfId="5" applyNumberFormat="1" applyFont="1" applyBorder="1" applyProtection="1"/>
    <xf numFmtId="40" fontId="28" fillId="5" borderId="80" xfId="13" applyNumberFormat="1" applyFont="1" applyFill="1" applyBorder="1" applyAlignment="1" applyProtection="1">
      <alignment vertical="center"/>
    </xf>
    <xf numFmtId="6" fontId="28" fillId="5" borderId="81" xfId="13" applyNumberFormat="1" applyFont="1" applyFill="1" applyBorder="1" applyAlignment="1" applyProtection="1">
      <alignment vertical="center"/>
    </xf>
    <xf numFmtId="6" fontId="28" fillId="5" borderId="46" xfId="13" applyNumberFormat="1" applyFont="1" applyFill="1" applyBorder="1" applyAlignment="1" applyProtection="1">
      <alignment vertical="center"/>
    </xf>
    <xf numFmtId="6" fontId="28" fillId="5" borderId="80" xfId="13" applyNumberFormat="1" applyFont="1" applyFill="1" applyBorder="1" applyAlignment="1" applyProtection="1">
      <alignment vertical="center"/>
    </xf>
    <xf numFmtId="6" fontId="28" fillId="5" borderId="60" xfId="13" applyNumberFormat="1" applyFont="1" applyFill="1" applyBorder="1" applyAlignment="1" applyProtection="1">
      <alignment vertical="center"/>
    </xf>
    <xf numFmtId="6" fontId="28" fillId="5" borderId="54" xfId="13" applyNumberFormat="1" applyFont="1" applyFill="1" applyBorder="1" applyAlignment="1" applyProtection="1">
      <alignment vertical="center"/>
    </xf>
    <xf numFmtId="6" fontId="28" fillId="11" borderId="17" xfId="13" applyNumberFormat="1" applyFont="1" applyFill="1" applyBorder="1" applyAlignment="1" applyProtection="1">
      <alignment vertical="center"/>
    </xf>
    <xf numFmtId="6" fontId="28" fillId="11" borderId="46" xfId="13" applyNumberFormat="1" applyFont="1" applyFill="1" applyBorder="1" applyAlignment="1" applyProtection="1">
      <alignment vertical="center"/>
    </xf>
    <xf numFmtId="6" fontId="29" fillId="11" borderId="30" xfId="13" applyNumberFormat="1" applyFont="1" applyFill="1" applyBorder="1" applyAlignment="1" applyProtection="1">
      <alignment vertical="center"/>
    </xf>
    <xf numFmtId="6" fontId="29" fillId="11" borderId="54" xfId="13" applyNumberFormat="1" applyFont="1" applyFill="1" applyBorder="1" applyAlignment="1" applyProtection="1">
      <alignment vertical="center"/>
    </xf>
    <xf numFmtId="1" fontId="36" fillId="9" borderId="53" xfId="5" applyNumberFormat="1" applyFont="1" applyBorder="1" applyAlignment="1" applyProtection="1">
      <alignment horizontal="right"/>
    </xf>
    <xf numFmtId="0" fontId="14" fillId="0" borderId="0" xfId="0" applyNumberFormat="1" applyFont="1" applyAlignment="1" applyProtection="1">
      <alignment horizontal="left" vertical="center" wrapText="1"/>
    </xf>
    <xf numFmtId="0" fontId="37" fillId="0" borderId="0" xfId="0" applyFont="1" applyAlignment="1" applyProtection="1">
      <alignment wrapText="1"/>
    </xf>
    <xf numFmtId="0" fontId="14" fillId="0" borderId="0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 wrapText="1"/>
    </xf>
    <xf numFmtId="0" fontId="18" fillId="0" borderId="0" xfId="6" applyFont="1" applyAlignment="1" applyProtection="1">
      <alignment horizontal="center" vertical="center"/>
    </xf>
    <xf numFmtId="0" fontId="5" fillId="0" borderId="0" xfId="0" quotePrefix="1" applyFont="1" applyAlignment="1" applyProtection="1">
      <alignment horizontal="center" vertical="center" wrapText="1"/>
    </xf>
    <xf numFmtId="2" fontId="5" fillId="10" borderId="53" xfId="13" applyNumberFormat="1" applyFont="1" applyFill="1" applyBorder="1" applyAlignment="1" applyProtection="1">
      <alignment vertical="center"/>
      <protection locked="0"/>
    </xf>
    <xf numFmtId="0" fontId="39" fillId="0" borderId="31" xfId="0" applyFont="1" applyBorder="1" applyAlignment="1" applyProtection="1"/>
    <xf numFmtId="167" fontId="3" fillId="6" borderId="19" xfId="13" applyNumberFormat="1" applyFont="1" applyFill="1" applyBorder="1" applyAlignment="1" applyProtection="1">
      <alignment vertical="center"/>
      <protection locked="0"/>
    </xf>
    <xf numFmtId="167" fontId="3" fillId="6" borderId="17" xfId="13" applyNumberFormat="1" applyFont="1" applyFill="1" applyBorder="1" applyAlignment="1" applyProtection="1">
      <alignment vertical="center"/>
      <protection locked="0"/>
    </xf>
    <xf numFmtId="167" fontId="3" fillId="6" borderId="18" xfId="13" applyNumberFormat="1" applyFont="1" applyFill="1" applyBorder="1" applyAlignment="1" applyProtection="1">
      <alignment vertical="center"/>
      <protection locked="0"/>
    </xf>
    <xf numFmtId="167" fontId="3" fillId="6" borderId="22" xfId="13" applyNumberFormat="1" applyFont="1" applyFill="1" applyBorder="1" applyAlignment="1" applyProtection="1">
      <alignment vertical="center"/>
      <protection locked="0"/>
    </xf>
    <xf numFmtId="167" fontId="3" fillId="6" borderId="20" xfId="13" applyNumberFormat="1" applyFont="1" applyFill="1" applyBorder="1" applyAlignment="1" applyProtection="1">
      <alignment vertical="center"/>
      <protection locked="0"/>
    </xf>
    <xf numFmtId="167" fontId="3" fillId="6" borderId="1" xfId="13" applyNumberFormat="1" applyFont="1" applyFill="1" applyBorder="1" applyAlignment="1" applyProtection="1">
      <alignment vertical="center"/>
      <protection locked="0"/>
    </xf>
    <xf numFmtId="167" fontId="3" fillId="6" borderId="44" xfId="13" applyNumberFormat="1" applyFont="1" applyFill="1" applyBorder="1" applyAlignment="1" applyProtection="1">
      <alignment vertical="center"/>
      <protection locked="0"/>
    </xf>
    <xf numFmtId="167" fontId="3" fillId="6" borderId="30" xfId="13" applyNumberFormat="1" applyFont="1" applyFill="1" applyBorder="1" applyAlignment="1" applyProtection="1">
      <alignment vertical="center"/>
      <protection locked="0"/>
    </xf>
    <xf numFmtId="167" fontId="3" fillId="6" borderId="40" xfId="13" applyNumberFormat="1" applyFont="1" applyFill="1" applyBorder="1" applyAlignment="1" applyProtection="1">
      <alignment vertical="center"/>
      <protection locked="0"/>
    </xf>
    <xf numFmtId="0" fontId="0" fillId="0" borderId="1" xfId="0" applyBorder="1"/>
    <xf numFmtId="0" fontId="52" fillId="0" borderId="0" xfId="6" applyFont="1" applyAlignment="1" applyProtection="1">
      <alignment horizontal="center"/>
    </xf>
    <xf numFmtId="0" fontId="54" fillId="0" borderId="0" xfId="6" applyFont="1" applyAlignment="1" applyProtection="1">
      <alignment horizontal="center" vertical="center"/>
    </xf>
    <xf numFmtId="0" fontId="0" fillId="0" borderId="0" xfId="0" applyFill="1" applyBorder="1" applyProtection="1"/>
    <xf numFmtId="0" fontId="19" fillId="0" borderId="38" xfId="0" applyFont="1" applyBorder="1" applyAlignment="1" applyProtection="1">
      <alignment horizontal="center" vertical="center"/>
    </xf>
    <xf numFmtId="0" fontId="0" fillId="0" borderId="0" xfId="0" applyFill="1" applyProtection="1"/>
    <xf numFmtId="6" fontId="26" fillId="9" borderId="15" xfId="5" applyNumberFormat="1" applyFont="1" applyBorder="1" applyProtection="1"/>
    <xf numFmtId="0" fontId="5" fillId="0" borderId="32" xfId="0" applyFont="1" applyFill="1" applyBorder="1" applyProtection="1"/>
    <xf numFmtId="0" fontId="0" fillId="0" borderId="31" xfId="0" applyBorder="1" applyProtection="1"/>
    <xf numFmtId="0" fontId="0" fillId="0" borderId="32" xfId="0" applyBorder="1" applyProtection="1"/>
    <xf numFmtId="0" fontId="0" fillId="0" borderId="32" xfId="0" applyFill="1" applyBorder="1" applyProtection="1"/>
    <xf numFmtId="0" fontId="0" fillId="0" borderId="31" xfId="0" applyFill="1" applyBorder="1" applyProtection="1"/>
    <xf numFmtId="171" fontId="5" fillId="10" borderId="15" xfId="0" applyNumberFormat="1" applyFont="1" applyFill="1" applyBorder="1" applyProtection="1">
      <protection locked="0"/>
    </xf>
    <xf numFmtId="171" fontId="5" fillId="10" borderId="54" xfId="0" applyNumberFormat="1" applyFont="1" applyFill="1" applyBorder="1" applyProtection="1">
      <protection locked="0"/>
    </xf>
    <xf numFmtId="0" fontId="19" fillId="0" borderId="38" xfId="0" applyFont="1" applyBorder="1" applyAlignment="1" applyProtection="1">
      <alignment vertical="center"/>
    </xf>
    <xf numFmtId="0" fontId="19" fillId="0" borderId="39" xfId="0" applyFont="1" applyBorder="1" applyAlignment="1" applyProtection="1">
      <alignment vertical="center"/>
    </xf>
    <xf numFmtId="0" fontId="0" fillId="0" borderId="37" xfId="0" applyBorder="1" applyProtection="1"/>
    <xf numFmtId="0" fontId="19" fillId="0" borderId="32" xfId="0" applyFont="1" applyBorder="1" applyAlignment="1" applyProtection="1">
      <alignment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38" fillId="11" borderId="0" xfId="0" applyFont="1" applyFill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left" vertical="top" wrapText="1"/>
    </xf>
    <xf numFmtId="0" fontId="5" fillId="0" borderId="48" xfId="0" applyFont="1" applyBorder="1" applyAlignment="1" applyProtection="1">
      <alignment horizontal="left" vertical="top" wrapText="1"/>
    </xf>
    <xf numFmtId="0" fontId="20" fillId="0" borderId="59" xfId="0" applyFont="1" applyBorder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left" vertical="center" wrapText="1"/>
    </xf>
    <xf numFmtId="0" fontId="37" fillId="0" borderId="0" xfId="0" applyFont="1" applyAlignment="1" applyProtection="1">
      <alignment wrapText="1"/>
    </xf>
    <xf numFmtId="0" fontId="14" fillId="0" borderId="0" xfId="0" applyNumberFormat="1" applyFont="1" applyBorder="1" applyAlignment="1" applyProtection="1">
      <alignment horizontal="center" vertical="center" wrapText="1"/>
    </xf>
    <xf numFmtId="0" fontId="14" fillId="0" borderId="0" xfId="13" applyNumberFormat="1" applyFont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center" vertical="center" wrapText="1"/>
    </xf>
    <xf numFmtId="0" fontId="14" fillId="0" borderId="49" xfId="0" applyNumberFormat="1" applyFont="1" applyBorder="1" applyAlignment="1" applyProtection="1">
      <alignment horizontal="center" vertical="center" wrapText="1"/>
    </xf>
    <xf numFmtId="0" fontId="3" fillId="6" borderId="37" xfId="13" applyNumberFormat="1" applyFont="1" applyFill="1" applyBorder="1" applyAlignment="1" applyProtection="1">
      <alignment horizontal="left" vertical="top" wrapText="1"/>
      <protection locked="0"/>
    </xf>
    <xf numFmtId="0" fontId="3" fillId="6" borderId="38" xfId="13" applyNumberFormat="1" applyFont="1" applyFill="1" applyBorder="1" applyAlignment="1" applyProtection="1">
      <alignment horizontal="left" vertical="top" wrapText="1"/>
      <protection locked="0"/>
    </xf>
    <xf numFmtId="0" fontId="3" fillId="6" borderId="39" xfId="13" applyNumberFormat="1" applyFont="1" applyFill="1" applyBorder="1" applyAlignment="1" applyProtection="1">
      <alignment horizontal="left" vertical="top" wrapText="1"/>
      <protection locked="0"/>
    </xf>
    <xf numFmtId="0" fontId="3" fillId="6" borderId="32" xfId="13" applyNumberFormat="1" applyFont="1" applyFill="1" applyBorder="1" applyAlignment="1" applyProtection="1">
      <alignment horizontal="left" vertical="top" wrapText="1"/>
      <protection locked="0"/>
    </xf>
    <xf numFmtId="0" fontId="3" fillId="6" borderId="0" xfId="13" applyNumberFormat="1" applyFont="1" applyFill="1" applyBorder="1" applyAlignment="1" applyProtection="1">
      <alignment horizontal="left" vertical="top" wrapText="1"/>
      <protection locked="0"/>
    </xf>
    <xf numFmtId="0" fontId="3" fillId="6" borderId="31" xfId="13" applyNumberFormat="1" applyFont="1" applyFill="1" applyBorder="1" applyAlignment="1" applyProtection="1">
      <alignment horizontal="left" vertical="top" wrapText="1"/>
      <protection locked="0"/>
    </xf>
    <xf numFmtId="0" fontId="3" fillId="6" borderId="56" xfId="13" applyNumberFormat="1" applyFont="1" applyFill="1" applyBorder="1" applyAlignment="1" applyProtection="1">
      <alignment horizontal="left" vertical="top" wrapText="1"/>
      <protection locked="0"/>
    </xf>
    <xf numFmtId="0" fontId="3" fillId="6" borderId="49" xfId="13" applyNumberFormat="1" applyFont="1" applyFill="1" applyBorder="1" applyAlignment="1" applyProtection="1">
      <alignment horizontal="left" vertical="top" wrapText="1"/>
      <protection locked="0"/>
    </xf>
    <xf numFmtId="0" fontId="3" fillId="6" borderId="45" xfId="13" applyNumberFormat="1" applyFont="1" applyFill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0" borderId="31" xfId="0" applyFont="1" applyBorder="1" applyAlignment="1" applyProtection="1">
      <alignment horizontal="left" wrapText="1"/>
    </xf>
    <xf numFmtId="0" fontId="0" fillId="10" borderId="37" xfId="0" applyFill="1" applyBorder="1" applyAlignment="1" applyProtection="1">
      <alignment horizontal="left" vertical="top"/>
      <protection locked="0"/>
    </xf>
    <xf numFmtId="0" fontId="0" fillId="10" borderId="38" xfId="0" applyFill="1" applyBorder="1" applyAlignment="1" applyProtection="1">
      <alignment horizontal="left" vertical="top"/>
      <protection locked="0"/>
    </xf>
    <xf numFmtId="0" fontId="0" fillId="10" borderId="39" xfId="0" applyFill="1" applyBorder="1" applyAlignment="1" applyProtection="1">
      <alignment horizontal="left" vertical="top"/>
      <protection locked="0"/>
    </xf>
    <xf numFmtId="0" fontId="0" fillId="10" borderId="32" xfId="0" applyFill="1" applyBorder="1" applyAlignment="1" applyProtection="1">
      <alignment horizontal="left" vertical="top"/>
      <protection locked="0"/>
    </xf>
    <xf numFmtId="0" fontId="0" fillId="10" borderId="0" xfId="0" applyFill="1" applyBorder="1" applyAlignment="1" applyProtection="1">
      <alignment horizontal="left" vertical="top"/>
      <protection locked="0"/>
    </xf>
    <xf numFmtId="0" fontId="0" fillId="10" borderId="31" xfId="0" applyFill="1" applyBorder="1" applyAlignment="1" applyProtection="1">
      <alignment horizontal="left" vertical="top"/>
      <protection locked="0"/>
    </xf>
    <xf numFmtId="0" fontId="0" fillId="10" borderId="56" xfId="0" applyFill="1" applyBorder="1" applyAlignment="1" applyProtection="1">
      <alignment horizontal="left" vertical="top"/>
      <protection locked="0"/>
    </xf>
    <xf numFmtId="0" fontId="0" fillId="10" borderId="49" xfId="0" applyFill="1" applyBorder="1" applyAlignment="1" applyProtection="1">
      <alignment horizontal="left" vertical="top"/>
      <protection locked="0"/>
    </xf>
    <xf numFmtId="0" fontId="0" fillId="10" borderId="45" xfId="0" applyFill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</xf>
    <xf numFmtId="0" fontId="15" fillId="0" borderId="61" xfId="0" applyFont="1" applyBorder="1" applyAlignment="1" applyProtection="1">
      <alignment horizontal="left" vertical="top" wrapText="1"/>
    </xf>
    <xf numFmtId="0" fontId="15" fillId="0" borderId="63" xfId="0" applyFont="1" applyBorder="1" applyAlignment="1" applyProtection="1">
      <alignment horizontal="left" vertical="top" wrapText="1"/>
    </xf>
    <xf numFmtId="0" fontId="15" fillId="0" borderId="58" xfId="0" applyFont="1" applyBorder="1" applyAlignment="1" applyProtection="1">
      <alignment horizontal="left" vertical="top" wrapText="1"/>
    </xf>
    <xf numFmtId="0" fontId="15" fillId="0" borderId="57" xfId="0" applyFont="1" applyBorder="1" applyAlignment="1" applyProtection="1">
      <alignment horizontal="left" vertical="top" wrapText="1"/>
    </xf>
    <xf numFmtId="0" fontId="19" fillId="0" borderId="32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53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14" fillId="0" borderId="56" xfId="0" applyNumberFormat="1" applyFont="1" applyBorder="1" applyAlignment="1" applyProtection="1">
      <alignment horizontal="center" vertical="top" wrapText="1"/>
    </xf>
    <xf numFmtId="49" fontId="14" fillId="0" borderId="49" xfId="0" applyNumberFormat="1" applyFont="1" applyBorder="1" applyAlignment="1" applyProtection="1">
      <alignment horizontal="center" vertical="top" wrapText="1"/>
    </xf>
    <xf numFmtId="49" fontId="14" fillId="0" borderId="45" xfId="0" applyNumberFormat="1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 wrapText="1"/>
    </xf>
    <xf numFmtId="0" fontId="51" fillId="0" borderId="32" xfId="0" applyFont="1" applyBorder="1" applyAlignment="1" applyProtection="1">
      <alignment horizontal="center" wrapText="1"/>
    </xf>
    <xf numFmtId="0" fontId="51" fillId="0" borderId="0" xfId="0" applyFont="1" applyBorder="1" applyAlignment="1" applyProtection="1">
      <alignment horizontal="center" wrapText="1"/>
    </xf>
    <xf numFmtId="0" fontId="51" fillId="0" borderId="31" xfId="0" applyFont="1" applyBorder="1" applyAlignment="1" applyProtection="1">
      <alignment horizontal="center" wrapText="1"/>
    </xf>
    <xf numFmtId="6" fontId="15" fillId="0" borderId="0" xfId="9" applyNumberFormat="1" applyFont="1" applyBorder="1" applyAlignment="1" applyProtection="1">
      <alignment wrapText="1"/>
    </xf>
    <xf numFmtId="167" fontId="15" fillId="0" borderId="0" xfId="12" applyNumberFormat="1" applyFont="1" applyBorder="1" applyAlignment="1" applyProtection="1">
      <alignment wrapText="1"/>
    </xf>
    <xf numFmtId="10" fontId="15" fillId="0" borderId="0" xfId="9" applyNumberFormat="1" applyFont="1" applyBorder="1" applyAlignment="1" applyProtection="1">
      <alignment wrapText="1"/>
    </xf>
    <xf numFmtId="37" fontId="15" fillId="0" borderId="0" xfId="2" applyNumberFormat="1" applyFont="1" applyBorder="1" applyAlignment="1" applyProtection="1">
      <alignment horizontal="right" wrapText="1"/>
    </xf>
    <xf numFmtId="0" fontId="50" fillId="0" borderId="0" xfId="0" applyFont="1" applyBorder="1" applyAlignment="1" applyProtection="1">
      <alignment horizontal="center" wrapText="1"/>
    </xf>
    <xf numFmtId="0" fontId="18" fillId="0" borderId="0" xfId="6" applyFont="1" applyAlignment="1" applyProtection="1">
      <alignment horizontal="center" vertical="center"/>
    </xf>
    <xf numFmtId="0" fontId="5" fillId="14" borderId="0" xfId="0" applyFont="1" applyFill="1" applyAlignment="1" applyProtection="1">
      <alignment horizontal="left" vertical="top" wrapText="1"/>
    </xf>
  </cellXfs>
  <cellStyles count="15">
    <cellStyle name="40% - Accent2" xfId="1" builtinId="35"/>
    <cellStyle name="40% - Accent2 2" xfId="10" xr:uid="{00000000-0005-0000-0000-000001000000}"/>
    <cellStyle name="Comma" xfId="2" builtinId="3"/>
    <cellStyle name="Currency" xfId="12" builtinId="4"/>
    <cellStyle name="Currency 2" xfId="11" xr:uid="{00000000-0005-0000-0000-000004000000}"/>
    <cellStyle name="Disabled" xfId="3" xr:uid="{00000000-0005-0000-0000-000005000000}"/>
    <cellStyle name="Enabled" xfId="4" xr:uid="{00000000-0005-0000-0000-000006000000}"/>
    <cellStyle name="Good" xfId="5" builtinId="26"/>
    <cellStyle name="Hyperlink" xfId="6" builtinId="8"/>
    <cellStyle name="Normal" xfId="0" builtinId="0"/>
    <cellStyle name="Normal 2" xfId="9" xr:uid="{00000000-0005-0000-0000-00000A000000}"/>
    <cellStyle name="Normal 3" xfId="13" xr:uid="{00000000-0005-0000-0000-00000B000000}"/>
    <cellStyle name="Normal 4" xfId="14" xr:uid="{00000000-0005-0000-0000-00000C000000}"/>
    <cellStyle name="Percent" xfId="7" builtinId="5"/>
    <cellStyle name="TableHeaders" xfId="8" xr:uid="{00000000-0005-0000-0000-00000E000000}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FF99"/>
      <color rgb="FFCCFFCC"/>
      <color rgb="FF993366"/>
      <color rgb="FFC0C0C0"/>
      <color rgb="FFFFFF66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FCProviders2" backgroundRefresh="0" growShrinkType="insertClear" fillFormulas="1" connectionId="1" xr16:uid="{00000000-0016-0000-0C00-000000000000}" autoFormatId="16" applyNumberFormats="0" applyBorderFormats="0" applyFontFormats="1" applyPatternFormats="1" applyAlignmentFormats="0" applyWidthHeightFormats="0">
  <queryTableRefresh nextId="7">
    <queryTableFields count="1">
      <queryTableField id="4" name="OrganizationName"/>
    </queryTableFields>
    <queryTableDeletedFields count="5">
      <deletedField name="ShortProviderID"/>
      <deletedField name="City"/>
      <deletedField name="Type"/>
      <deletedField name="FilingTypeDescription"/>
      <deletedField name="OrgID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CostReports.Pricing@chiamass.gov" TargetMode="External"/><Relationship Id="rId4" Type="http://schemas.openxmlformats.org/officeDocument/2006/relationships/hyperlink" Target="mailto:data@chiamass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2.bin"/><Relationship Id="rId5" Type="http://schemas.openxmlformats.org/officeDocument/2006/relationships/hyperlink" Target="mailto:chia.data@state.ma.us" TargetMode="External"/><Relationship Id="rId4" Type="http://schemas.openxmlformats.org/officeDocument/2006/relationships/hyperlink" Target="mailto:chia.data@state.ma.us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chiamass.gov/assets/docs/p/inet/confidential-business-partner-agreement-2013.pdf" TargetMode="External"/><Relationship Id="rId2" Type="http://schemas.openxmlformats.org/officeDocument/2006/relationships/hyperlink" Target="http://chiamass.gov/assets/docs/p/inetuseragreementotherprovider.pdf" TargetMode="External"/><Relationship Id="rId1" Type="http://schemas.openxmlformats.org/officeDocument/2006/relationships/printerSettings" Target="../printerSettings/printerSettings43.bin"/><Relationship Id="rId6" Type="http://schemas.openxmlformats.org/officeDocument/2006/relationships/queryTable" Target="../queryTables/queryTable1.xml"/><Relationship Id="rId5" Type="http://schemas.openxmlformats.org/officeDocument/2006/relationships/printerSettings" Target="../printerSettings/printerSettings44.bin"/><Relationship Id="rId4" Type="http://schemas.openxmlformats.org/officeDocument/2006/relationships/hyperlink" Target="mailto:data@chiamass.gov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5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J68"/>
  <sheetViews>
    <sheetView tabSelected="1" zoomScaleNormal="100" zoomScalePageLayoutView="30" workbookViewId="0">
      <selection sqref="A1:D1"/>
    </sheetView>
  </sheetViews>
  <sheetFormatPr baseColWidth="10" defaultColWidth="9.1640625" defaultRowHeight="13" x14ac:dyDescent="0.15"/>
  <cols>
    <col min="1" max="1" width="26.1640625" style="1" customWidth="1"/>
    <col min="2" max="2" width="47" style="1" customWidth="1"/>
    <col min="3" max="3" width="60.6640625" style="1" customWidth="1"/>
    <col min="4" max="4" width="40" style="19" customWidth="1"/>
    <col min="5" max="5" width="30.5" style="1" customWidth="1"/>
    <col min="6" max="6" width="56.5" style="1" customWidth="1"/>
    <col min="7" max="16384" width="9.1640625" style="1"/>
  </cols>
  <sheetData>
    <row r="1" spans="1:4" ht="30" customHeight="1" x14ac:dyDescent="0.15">
      <c r="A1" s="493" t="s">
        <v>747</v>
      </c>
      <c r="B1" s="493"/>
      <c r="C1" s="493"/>
      <c r="D1" s="493"/>
    </row>
    <row r="2" spans="1:4" s="20" customFormat="1" ht="30" customHeight="1" x14ac:dyDescent="0.15">
      <c r="A2" s="304" t="s">
        <v>96</v>
      </c>
      <c r="B2" s="148"/>
      <c r="C2" s="148"/>
      <c r="D2" s="149"/>
    </row>
    <row r="3" spans="1:4" s="20" customFormat="1" ht="30" customHeight="1" x14ac:dyDescent="0.15">
      <c r="A3" s="305" t="s">
        <v>205</v>
      </c>
      <c r="B3" s="307" t="str">
        <f>IF(C18=B64, B62,C18)</f>
        <v>You MUST select your provider name in the General Information tab, line item G1.</v>
      </c>
      <c r="C3" s="308"/>
      <c r="D3" s="41"/>
    </row>
    <row r="4" spans="1:4" ht="25.5" customHeight="1" x14ac:dyDescent="0.15">
      <c r="A4" s="306" t="s">
        <v>234</v>
      </c>
      <c r="B4" s="494" t="str">
        <f xml:space="preserve"> IF(AND(C57:C58), TEXT(C48,"mm/dd/yyyy") &amp; " to "&amp; TEXT(C49,"mm/dd/yyyy"), B56)</f>
        <v>Enter your Fiscal Year 2021 start and end dates in the General Information tab, line items G28 and G29.</v>
      </c>
      <c r="C4" s="494"/>
      <c r="D4" s="79"/>
    </row>
    <row r="5" spans="1:4" ht="20.25" customHeight="1" x14ac:dyDescent="0.15">
      <c r="A5" s="118"/>
      <c r="B5" s="4"/>
      <c r="C5" s="4" t="s">
        <v>275</v>
      </c>
      <c r="D5" s="79"/>
    </row>
    <row r="6" spans="1:4" ht="20.25" customHeight="1" x14ac:dyDescent="0.15">
      <c r="A6" s="118"/>
      <c r="B6" s="4"/>
      <c r="C6" s="473" t="s">
        <v>746</v>
      </c>
      <c r="D6" s="79"/>
    </row>
    <row r="7" spans="1:4" ht="33.75" customHeight="1" thickBot="1" x14ac:dyDescent="0.2">
      <c r="A7" s="118"/>
      <c r="C7" s="417" t="s">
        <v>749</v>
      </c>
      <c r="D7" s="79"/>
    </row>
    <row r="8" spans="1:4" ht="20.25" customHeight="1" thickTop="1" x14ac:dyDescent="0.15">
      <c r="A8" s="118"/>
      <c r="B8" s="8" t="s">
        <v>89</v>
      </c>
      <c r="C8" s="9"/>
      <c r="D8" s="79"/>
    </row>
    <row r="9" spans="1:4" ht="20.25" customHeight="1" x14ac:dyDescent="0.15">
      <c r="A9" s="118"/>
      <c r="B9" s="16"/>
      <c r="C9" s="10" t="s">
        <v>112</v>
      </c>
      <c r="D9" s="79"/>
    </row>
    <row r="10" spans="1:4" ht="20.25" customHeight="1" thickBot="1" x14ac:dyDescent="0.2">
      <c r="A10" s="118"/>
      <c r="B10" s="11"/>
      <c r="C10" s="12" t="s">
        <v>90</v>
      </c>
      <c r="D10" s="79"/>
    </row>
    <row r="11" spans="1:4" ht="20.25" customHeight="1" thickTop="1" x14ac:dyDescent="0.15">
      <c r="A11" s="118"/>
      <c r="C11" s="7" t="s">
        <v>368</v>
      </c>
      <c r="D11" s="79"/>
    </row>
    <row r="12" spans="1:4" s="5" customFormat="1" ht="8.25" customHeight="1" x14ac:dyDescent="0.15">
      <c r="A12" s="266"/>
      <c r="C12" s="162"/>
      <c r="D12" s="163"/>
    </row>
    <row r="13" spans="1:4" ht="20.25" customHeight="1" thickBot="1" x14ac:dyDescent="0.2">
      <c r="A13" s="118"/>
      <c r="B13" s="497" t="s">
        <v>750</v>
      </c>
      <c r="C13" s="497"/>
      <c r="D13" s="497"/>
    </row>
    <row r="14" spans="1:4" ht="20.25" customHeight="1" thickTop="1" x14ac:dyDescent="0.15">
      <c r="A14" s="118"/>
      <c r="B14" s="490" t="s">
        <v>192</v>
      </c>
      <c r="C14" s="491"/>
      <c r="D14" s="492"/>
    </row>
    <row r="15" spans="1:4" ht="20.25" customHeight="1" thickBot="1" x14ac:dyDescent="0.2">
      <c r="A15" s="118"/>
      <c r="B15" s="298" t="s">
        <v>276</v>
      </c>
      <c r="C15" s="255" t="s">
        <v>745</v>
      </c>
      <c r="D15" s="134"/>
    </row>
    <row r="16" spans="1:4" ht="7.5" customHeight="1" thickTop="1" thickBot="1" x14ac:dyDescent="0.2"/>
    <row r="17" spans="1:8" s="20" customFormat="1" ht="30" customHeight="1" x14ac:dyDescent="0.15">
      <c r="B17" s="27" t="s">
        <v>73</v>
      </c>
      <c r="C17" s="44"/>
      <c r="D17" s="41"/>
    </row>
    <row r="18" spans="1:8" s="20" customFormat="1" ht="22.5" customHeight="1" thickBot="1" x14ac:dyDescent="0.2">
      <c r="A18" s="135" t="s">
        <v>206</v>
      </c>
      <c r="B18" s="26" t="s">
        <v>145</v>
      </c>
      <c r="C18" s="113" t="s">
        <v>243</v>
      </c>
      <c r="D18" s="153" t="s">
        <v>240</v>
      </c>
    </row>
    <row r="19" spans="1:8" s="20" customFormat="1" ht="24" customHeight="1" x14ac:dyDescent="0.15">
      <c r="A19" s="135" t="s">
        <v>207</v>
      </c>
      <c r="B19" s="26" t="s">
        <v>277</v>
      </c>
      <c r="C19" s="164"/>
      <c r="D19" s="150" t="s">
        <v>323</v>
      </c>
      <c r="E19" s="495" t="s">
        <v>370</v>
      </c>
    </row>
    <row r="20" spans="1:8" s="20" customFormat="1" ht="24" customHeight="1" thickBot="1" x14ac:dyDescent="0.2">
      <c r="A20" s="135" t="s">
        <v>365</v>
      </c>
      <c r="B20" s="26" t="s">
        <v>378</v>
      </c>
      <c r="C20" s="264"/>
      <c r="D20" s="74" t="s">
        <v>584</v>
      </c>
      <c r="E20" s="496"/>
    </row>
    <row r="21" spans="1:8" s="20" customFormat="1" ht="20.25" customHeight="1" x14ac:dyDescent="0.15">
      <c r="A21" s="135" t="s">
        <v>208</v>
      </c>
      <c r="B21" s="26" t="s">
        <v>278</v>
      </c>
      <c r="C21" s="114"/>
      <c r="D21" s="41"/>
      <c r="H21" s="23"/>
    </row>
    <row r="22" spans="1:8" s="20" customFormat="1" ht="20.25" customHeight="1" x14ac:dyDescent="0.15">
      <c r="A22" s="135" t="s">
        <v>209</v>
      </c>
      <c r="B22" s="26" t="s">
        <v>18</v>
      </c>
      <c r="C22" s="114"/>
      <c r="D22" s="41"/>
      <c r="H22" s="23"/>
    </row>
    <row r="23" spans="1:8" s="20" customFormat="1" ht="20.25" customHeight="1" x14ac:dyDescent="0.15">
      <c r="A23" s="135" t="s">
        <v>210</v>
      </c>
      <c r="B23" s="26" t="s">
        <v>153</v>
      </c>
      <c r="C23" s="114"/>
      <c r="D23" s="41"/>
      <c r="H23" s="23"/>
    </row>
    <row r="24" spans="1:8" s="20" customFormat="1" ht="20.25" customHeight="1" x14ac:dyDescent="0.15">
      <c r="A24" s="135" t="s">
        <v>211</v>
      </c>
      <c r="B24" s="26" t="s">
        <v>154</v>
      </c>
      <c r="C24" s="114"/>
      <c r="D24" s="41"/>
      <c r="H24" s="23"/>
    </row>
    <row r="25" spans="1:8" s="20" customFormat="1" ht="20.25" customHeight="1" x14ac:dyDescent="0.15">
      <c r="A25" s="135" t="s">
        <v>212</v>
      </c>
      <c r="B25" s="26" t="s">
        <v>274</v>
      </c>
      <c r="C25" s="115"/>
      <c r="D25" s="41"/>
      <c r="H25" s="23"/>
    </row>
    <row r="26" spans="1:8" s="20" customFormat="1" ht="20.25" customHeight="1" x14ac:dyDescent="0.15">
      <c r="A26" s="135" t="s">
        <v>213</v>
      </c>
      <c r="B26" s="26" t="s">
        <v>104</v>
      </c>
      <c r="C26" s="132"/>
      <c r="D26" s="41"/>
      <c r="H26" s="23"/>
    </row>
    <row r="27" spans="1:8" s="20" customFormat="1" ht="20.25" customHeight="1" x14ac:dyDescent="0.15">
      <c r="A27" s="135" t="s">
        <v>214</v>
      </c>
      <c r="B27" s="26" t="s">
        <v>151</v>
      </c>
      <c r="C27" s="115"/>
      <c r="D27" s="41"/>
      <c r="H27" s="23"/>
    </row>
    <row r="28" spans="1:8" s="20" customFormat="1" ht="30" customHeight="1" x14ac:dyDescent="0.15">
      <c r="A28" s="46"/>
      <c r="B28" s="29" t="s">
        <v>144</v>
      </c>
      <c r="C28" s="294"/>
      <c r="D28" s="41"/>
      <c r="H28" s="23"/>
    </row>
    <row r="29" spans="1:8" s="20" customFormat="1" ht="20.25" customHeight="1" x14ac:dyDescent="0.15">
      <c r="A29" s="135" t="s">
        <v>215</v>
      </c>
      <c r="B29" s="26" t="s">
        <v>2</v>
      </c>
      <c r="C29" s="114"/>
      <c r="D29" s="41"/>
      <c r="H29" s="23"/>
    </row>
    <row r="30" spans="1:8" s="20" customFormat="1" ht="20.25" customHeight="1" x14ac:dyDescent="0.15">
      <c r="A30" s="135" t="s">
        <v>216</v>
      </c>
      <c r="B30" s="26" t="s">
        <v>106</v>
      </c>
      <c r="C30" s="114"/>
      <c r="D30" s="41"/>
      <c r="H30" s="23"/>
    </row>
    <row r="31" spans="1:8" s="20" customFormat="1" ht="20.25" customHeight="1" x14ac:dyDescent="0.15">
      <c r="A31" s="135" t="s">
        <v>217</v>
      </c>
      <c r="B31" s="26" t="s">
        <v>107</v>
      </c>
      <c r="C31" s="295"/>
      <c r="D31" s="41"/>
      <c r="H31" s="23"/>
    </row>
    <row r="32" spans="1:8" s="20" customFormat="1" ht="20.25" customHeight="1" x14ac:dyDescent="0.15">
      <c r="A32" s="135" t="s">
        <v>218</v>
      </c>
      <c r="B32" s="26" t="s">
        <v>105</v>
      </c>
      <c r="C32" s="132"/>
      <c r="D32" s="41"/>
      <c r="H32" s="23"/>
    </row>
    <row r="33" spans="1:10" s="20" customFormat="1" ht="20.25" customHeight="1" x14ac:dyDescent="0.15">
      <c r="A33" s="135" t="s">
        <v>220</v>
      </c>
      <c r="B33" s="26" t="s">
        <v>152</v>
      </c>
      <c r="C33" s="115"/>
      <c r="D33" s="41"/>
      <c r="H33" s="23"/>
    </row>
    <row r="34" spans="1:10" s="24" customFormat="1" ht="30" customHeight="1" x14ac:dyDescent="0.15">
      <c r="A34" s="47"/>
      <c r="B34" s="48" t="s">
        <v>138</v>
      </c>
      <c r="C34" s="293"/>
      <c r="D34" s="80"/>
      <c r="H34" s="25"/>
    </row>
    <row r="35" spans="1:10" s="20" customFormat="1" ht="20.25" customHeight="1" x14ac:dyDescent="0.15">
      <c r="A35" s="135" t="s">
        <v>219</v>
      </c>
      <c r="B35" s="26" t="s">
        <v>575</v>
      </c>
      <c r="C35" s="114"/>
      <c r="D35" s="41"/>
      <c r="H35" s="23"/>
      <c r="J35" s="49"/>
    </row>
    <row r="36" spans="1:10" s="20" customFormat="1" ht="20.25" customHeight="1" x14ac:dyDescent="0.15">
      <c r="A36" s="135" t="s">
        <v>221</v>
      </c>
      <c r="B36" s="26" t="s">
        <v>118</v>
      </c>
      <c r="C36" s="114"/>
      <c r="D36" s="41"/>
      <c r="H36" s="23"/>
      <c r="J36" s="49"/>
    </row>
    <row r="37" spans="1:10" s="20" customFormat="1" ht="20.25" customHeight="1" x14ac:dyDescent="0.15">
      <c r="A37" s="135" t="s">
        <v>222</v>
      </c>
      <c r="B37" s="26" t="s">
        <v>576</v>
      </c>
      <c r="C37" s="114"/>
      <c r="D37" s="41"/>
      <c r="H37" s="23"/>
      <c r="J37" s="49"/>
    </row>
    <row r="38" spans="1:10" s="20" customFormat="1" ht="20.25" customHeight="1" x14ac:dyDescent="0.15">
      <c r="A38" s="135" t="s">
        <v>223</v>
      </c>
      <c r="B38" s="26" t="s">
        <v>119</v>
      </c>
      <c r="C38" s="114"/>
      <c r="D38" s="41"/>
      <c r="H38" s="23"/>
      <c r="J38" s="49"/>
    </row>
    <row r="39" spans="1:10" s="20" customFormat="1" ht="20.25" customHeight="1" x14ac:dyDescent="0.15">
      <c r="A39" s="135" t="s">
        <v>224</v>
      </c>
      <c r="B39" s="26" t="s">
        <v>577</v>
      </c>
      <c r="C39" s="114"/>
      <c r="D39" s="41"/>
      <c r="H39" s="23"/>
      <c r="J39" s="49"/>
    </row>
    <row r="40" spans="1:10" s="20" customFormat="1" ht="20.25" customHeight="1" x14ac:dyDescent="0.15">
      <c r="A40" s="135" t="s">
        <v>225</v>
      </c>
      <c r="B40" s="26" t="s">
        <v>120</v>
      </c>
      <c r="C40" s="114"/>
      <c r="D40" s="41"/>
      <c r="H40" s="23"/>
      <c r="J40" s="49"/>
    </row>
    <row r="41" spans="1:10" s="20" customFormat="1" ht="20.25" customHeight="1" x14ac:dyDescent="0.15">
      <c r="A41" s="135" t="s">
        <v>226</v>
      </c>
      <c r="B41" s="26" t="s">
        <v>578</v>
      </c>
      <c r="C41" s="114"/>
      <c r="D41" s="41"/>
      <c r="H41" s="23"/>
      <c r="J41" s="49"/>
    </row>
    <row r="42" spans="1:10" s="20" customFormat="1" ht="20.25" customHeight="1" x14ac:dyDescent="0.15">
      <c r="A42" s="135" t="s">
        <v>227</v>
      </c>
      <c r="B42" s="26" t="s">
        <v>121</v>
      </c>
      <c r="C42" s="114"/>
      <c r="D42" s="41"/>
      <c r="H42" s="23"/>
      <c r="J42" s="49"/>
    </row>
    <row r="43" spans="1:10" s="20" customFormat="1" ht="16.5" customHeight="1" x14ac:dyDescent="0.15">
      <c r="A43" s="135" t="s">
        <v>228</v>
      </c>
      <c r="B43" s="26" t="s">
        <v>579</v>
      </c>
      <c r="C43" s="114"/>
      <c r="D43" s="41"/>
      <c r="H43" s="23"/>
      <c r="J43" s="49"/>
    </row>
    <row r="44" spans="1:10" s="20" customFormat="1" ht="20.25" customHeight="1" x14ac:dyDescent="0.15">
      <c r="A44" s="135" t="s">
        <v>229</v>
      </c>
      <c r="B44" s="26" t="s">
        <v>135</v>
      </c>
      <c r="C44" s="114"/>
      <c r="D44" s="41"/>
      <c r="H44" s="23"/>
      <c r="J44" s="49"/>
    </row>
    <row r="45" spans="1:10" s="20" customFormat="1" ht="20.25" customHeight="1" x14ac:dyDescent="0.15">
      <c r="A45" s="135" t="s">
        <v>230</v>
      </c>
      <c r="B45" s="26" t="s">
        <v>580</v>
      </c>
      <c r="C45" s="114"/>
      <c r="D45" s="41"/>
      <c r="H45" s="23"/>
      <c r="J45" s="49"/>
    </row>
    <row r="46" spans="1:10" s="20" customFormat="1" ht="20.25" customHeight="1" x14ac:dyDescent="0.15">
      <c r="A46" s="135" t="s">
        <v>231</v>
      </c>
      <c r="B46" s="26" t="s">
        <v>137</v>
      </c>
      <c r="C46" s="114"/>
      <c r="D46" s="41"/>
      <c r="H46" s="23"/>
      <c r="J46" s="49"/>
    </row>
    <row r="47" spans="1:10" s="20" customFormat="1" ht="30" customHeight="1" x14ac:dyDescent="0.15">
      <c r="A47" s="46"/>
      <c r="B47" s="48" t="s">
        <v>136</v>
      </c>
      <c r="C47" s="293"/>
      <c r="D47" s="41"/>
      <c r="H47" s="23"/>
      <c r="J47" s="49"/>
    </row>
    <row r="48" spans="1:10" s="20" customFormat="1" ht="20.25" customHeight="1" x14ac:dyDescent="0.15">
      <c r="A48" s="135" t="s">
        <v>232</v>
      </c>
      <c r="B48" s="26" t="s">
        <v>88</v>
      </c>
      <c r="C48" s="296"/>
      <c r="D48" s="135" t="s">
        <v>751</v>
      </c>
      <c r="H48" s="23"/>
      <c r="J48" s="49"/>
    </row>
    <row r="49" spans="1:10" s="20" customFormat="1" ht="20.25" customHeight="1" thickBot="1" x14ac:dyDescent="0.2">
      <c r="A49" s="135" t="s">
        <v>233</v>
      </c>
      <c r="B49" s="26" t="s">
        <v>103</v>
      </c>
      <c r="C49" s="297"/>
      <c r="D49" s="135" t="s">
        <v>752</v>
      </c>
      <c r="E49" s="32"/>
      <c r="J49" s="49"/>
    </row>
    <row r="50" spans="1:10" x14ac:dyDescent="0.15">
      <c r="A50" s="19"/>
      <c r="B50" s="4"/>
      <c r="H50" s="3"/>
      <c r="J50" s="50"/>
    </row>
    <row r="55" spans="1:10" hidden="1" x14ac:dyDescent="0.15"/>
    <row r="56" spans="1:10" hidden="1" x14ac:dyDescent="0.15">
      <c r="B56" s="292" t="s">
        <v>748</v>
      </c>
      <c r="D56" s="133"/>
    </row>
    <row r="57" spans="1:10" ht="15" hidden="1" x14ac:dyDescent="0.15">
      <c r="B57" s="292" t="s">
        <v>369</v>
      </c>
      <c r="C57" s="1" t="b">
        <f>IF(ISBLANK(C48), FALSE, TRUE)</f>
        <v>0</v>
      </c>
      <c r="D57" s="273"/>
    </row>
    <row r="58" spans="1:10" ht="15" hidden="1" x14ac:dyDescent="0.15">
      <c r="B58" s="292" t="s">
        <v>204</v>
      </c>
      <c r="C58" s="1" t="b">
        <f>IF(ISBLANK(C49), FALSE, TRUE)</f>
        <v>0</v>
      </c>
      <c r="D58" s="273"/>
    </row>
    <row r="59" spans="1:10" hidden="1" x14ac:dyDescent="0.15">
      <c r="D59" s="133"/>
    </row>
    <row r="60" spans="1:10" hidden="1" x14ac:dyDescent="0.15">
      <c r="B60" s="292" t="s">
        <v>237</v>
      </c>
      <c r="C60" s="1" t="b">
        <f>IF(OR(C19=B62, C20=B62, C19="", C20=""), FALSE,TRUE)</f>
        <v>0</v>
      </c>
    </row>
    <row r="61" spans="1:10" hidden="1" x14ac:dyDescent="0.15">
      <c r="B61" s="292" t="s">
        <v>246</v>
      </c>
      <c r="C61" s="1" t="str">
        <f>CONCATENATE(C19,C20)</f>
        <v/>
      </c>
    </row>
    <row r="62" spans="1:10" hidden="1" x14ac:dyDescent="0.15">
      <c r="B62" s="292" t="s">
        <v>366</v>
      </c>
    </row>
    <row r="63" spans="1:10" hidden="1" x14ac:dyDescent="0.15">
      <c r="B63" s="292" t="s">
        <v>367</v>
      </c>
    </row>
    <row r="64" spans="1:10" hidden="1" x14ac:dyDescent="0.15">
      <c r="B64" s="1" t="s">
        <v>239</v>
      </c>
    </row>
    <row r="65" spans="2:2" hidden="1" x14ac:dyDescent="0.15"/>
    <row r="66" spans="2:2" hidden="1" x14ac:dyDescent="0.15">
      <c r="B66" s="412" t="s">
        <v>347</v>
      </c>
    </row>
    <row r="67" spans="2:2" hidden="1" x14ac:dyDescent="0.15">
      <c r="B67" s="292" t="s">
        <v>72</v>
      </c>
    </row>
    <row r="68" spans="2:2" hidden="1" x14ac:dyDescent="0.15"/>
  </sheetData>
  <sheetProtection algorithmName="SHA-512" hashValue="9dXBsZ9HSZyN/4x/MuxMFnU98zSbHzLfhZHK/kh847izl9QAg4/r09RUq4ng/zEY2i0RfXPgB5yqOmKiYoAhNQ==" saltValue="ZpCxM8Ije/OcDkB0yjA2UA==" spinCount="100000" sheet="1" objects="1" scenarios="1"/>
  <dataConsolidate/>
  <customSheetViews>
    <customSheetView guid="{43E61ED1-6D84-4C84-A41C-B12F632B2CE1}" scale="110" showPageBreaks="1" fitToPage="1" printArea="1">
      <selection activeCell="B5" sqref="B5"/>
      <colBreaks count="1" manualBreakCount="1">
        <brk id="5" max="1048575" man="1"/>
      </colBreaks>
      <pageMargins left="0.25" right="0.25" top="1" bottom="1" header="0.5" footer="0.5"/>
      <printOptions horizontalCentered="1"/>
      <pageSetup scale="87" orientation="portrait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110" showPageBreaks="1" fitToPage="1" printArea="1" showRuler="0">
      <selection activeCell="C6" sqref="C6"/>
      <colBreaks count="1" manualBreakCount="1">
        <brk id="5" max="1048575" man="1"/>
      </colBreaks>
      <pageMargins left="0.25" right="0.25" top="1" bottom="1" header="0.5" footer="0.5"/>
      <printOptions horizontalCentered="1"/>
      <pageSetup scale="87"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 topLeftCell="A25">
      <selection activeCell="C50" sqref="C50"/>
      <colBreaks count="1" manualBreakCount="1">
        <brk id="5" max="1048575" man="1"/>
      </colBreaks>
      <pageMargins left="0.25" right="0.25" top="1" bottom="1" header="0.5" footer="0.5"/>
      <printOptions horizontalCentered="1"/>
      <pageSetup scale="79" orientation="portrait" r:id="rId3"/>
      <headerFooter alignWithMargins="0">
        <oddHeader>&amp;C&amp;"Arial,Bold"&amp;14Adult Foster Care Cost Report</oddHeader>
        <oddFooter xml:space="preserve">&amp;LLast Run: &amp;D
&amp;C&amp;P&amp;RAFC Cost Report Revised  6/1/2014
</oddFooter>
      </headerFooter>
    </customSheetView>
  </customSheetViews>
  <mergeCells count="5">
    <mergeCell ref="B14:D14"/>
    <mergeCell ref="A1:D1"/>
    <mergeCell ref="B4:C4"/>
    <mergeCell ref="E19:E20"/>
    <mergeCell ref="B13:D13"/>
  </mergeCells>
  <phoneticPr fontId="4" type="noConversion"/>
  <dataValidations xWindow="889" yWindow="705" count="5">
    <dataValidation type="date" showInputMessage="1" showErrorMessage="1" errorTitle="Enter a date" error="You must enter a fiscal year end date using the mm/dd/yyyy format." promptTitle="Enter a date" prompt="You must enter a fiscal year end date using the mm/dd/yyyy format." sqref="C49 D58" xr:uid="{00000000-0002-0000-0000-000000000000}">
      <formula1>36526</formula1>
      <formula2>73050</formula2>
    </dataValidation>
    <dataValidation type="date" showInputMessage="1" showErrorMessage="1" errorTitle="Enter a date" error="You must enter a fiscal year start date using the mm/dd/yyyy format." promptTitle="Enter a date" prompt="You must enter a fiscal year start date using the mm/dd/yyyy format." sqref="C48 D57" xr:uid="{00000000-0002-0000-0000-000001000000}">
      <formula1>36526</formula1>
      <formula2>73050</formula2>
    </dataValidation>
    <dataValidation type="textLength" allowBlank="1" showInputMessage="1" showErrorMessage="1" errorTitle="9-Digit MassHealth ID #" error="You must enter your 9-Digit MassHealth ID number. " promptTitle="9-Digit MassHealth Number" prompt="You must enter a 9-Digit MassHealth ID number. " sqref="C19" xr:uid="{00000000-0002-0000-0000-000002000000}">
      <formula1>9</formula1>
      <formula2>9</formula2>
    </dataValidation>
    <dataValidation type="list" errorStyle="warning" allowBlank="1" showInputMessage="1" showErrorMessage="1" errorTitle="Invalid Entry" error="Values Must Be Selected From The List." promptTitle="Type of Care" prompt="Values must be selected from the list." sqref="C36 C46 C44 C42 C40 C38" xr:uid="{00000000-0002-0000-0000-000003000000}">
      <formula1>$B$66:$B$67</formula1>
    </dataValidation>
    <dataValidation type="textLength" operator="equal" allowBlank="1" showInputMessage="1" showErrorMessage="1" errorTitle="Too many characters" error="You may be receiving this error because Excel has auto-completed this cell. Please enter only your agency's one-letter MassHealth ID suffix and delete any additional characters." promptTitle="Suffix" prompt="Enter one letter only." sqref="C20" xr:uid="{00000000-0002-0000-0000-000004000000}">
      <formula1>1</formula1>
    </dataValidation>
  </dataValidations>
  <hyperlinks>
    <hyperlink ref="D18" location="'GAFC Provider List'!A1" display="Click here if your Agency Name does not appear in this list. " xr:uid="{00000000-0004-0000-0000-000000000000}"/>
    <hyperlink ref="C6" r:id="rId4" xr:uid="{00000000-0004-0000-0000-000001000000}"/>
    <hyperlink ref="C15" r:id="rId5" xr:uid="{28DA0FAE-E10C-4BA3-9A61-322F9E5FEDA3}"/>
  </hyperlinks>
  <pageMargins left="0.75" right="0.75" top="1" bottom="1" header="0.5" footer="0.5"/>
  <pageSetup scale="40" orientation="portrait" r:id="rId6"/>
  <headerFooter scaleWithDoc="0">
    <oddFooter>&amp;CGroup Adult Foster Care Cost Report - Fiscal Year 2017</oddFooter>
  </headerFooter>
  <colBreaks count="1" manualBreakCount="1">
    <brk id="5" max="1048575" man="1"/>
  </colBreaks>
  <legacyDrawing r:id="rId7"/>
  <extLst>
    <ext xmlns:x14="http://schemas.microsoft.com/office/spreadsheetml/2009/9/main" uri="{CCE6A557-97BC-4b89-ADB6-D9C93CAAB3DF}">
      <x14:dataValidations xmlns:xm="http://schemas.microsoft.com/office/excel/2006/main" xWindow="889" yWindow="705" count="1">
        <x14:dataValidation type="list" showInputMessage="1" showErrorMessage="1" errorTitle="Invalid Entry" error="You must select a name from the list. _x000a__x000a_If the name of your agency DOES NOT appear in the Agency list, follow the link to enter the name of your agency." promptTitle="Agency Name" prompt="Please select an agency name from the list." xr:uid="{00000000-0002-0000-0000-000005000000}">
          <x14:formula1>
            <xm:f>'GAFC Provider List'!$A$7:$A$167</xm:f>
          </x14:formula1>
          <xm:sqref>C18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I43"/>
  <sheetViews>
    <sheetView zoomScaleNormal="100" zoomScalePageLayoutView="30" workbookViewId="0"/>
  </sheetViews>
  <sheetFormatPr baseColWidth="10" defaultColWidth="9.1640625" defaultRowHeight="13" x14ac:dyDescent="0.15"/>
  <cols>
    <col min="1" max="1" width="25.6640625" style="1" customWidth="1"/>
    <col min="2" max="2" width="40.6640625" style="1" customWidth="1"/>
    <col min="3" max="8" width="15.6640625" style="1" customWidth="1"/>
    <col min="9" max="9" width="50.5" style="1" customWidth="1"/>
    <col min="10" max="16384" width="9.1640625" style="1"/>
  </cols>
  <sheetData>
    <row r="1" spans="1:9" s="20" customFormat="1" ht="30" customHeight="1" x14ac:dyDescent="0.15">
      <c r="A1" s="51" t="s">
        <v>300</v>
      </c>
      <c r="B1" s="31"/>
      <c r="C1" s="31"/>
      <c r="D1" s="31"/>
      <c r="E1" s="31"/>
      <c r="F1" s="31"/>
      <c r="G1" s="31"/>
      <c r="H1" s="31"/>
    </row>
    <row r="2" spans="1:9" s="20" customFormat="1" ht="30" customHeight="1" x14ac:dyDescent="0.15">
      <c r="A2" s="305" t="s">
        <v>205</v>
      </c>
      <c r="B2" s="137" t="str">
        <f>'General Information'!B3</f>
        <v>You MUST select your provider name in the General Information tab, line item G1.</v>
      </c>
      <c r="C2" s="31"/>
      <c r="D2" s="31"/>
      <c r="E2" s="31"/>
      <c r="F2" s="31"/>
      <c r="G2" s="31"/>
      <c r="H2" s="31"/>
    </row>
    <row r="3" spans="1:9" s="20" customFormat="1" ht="30" customHeight="1" x14ac:dyDescent="0.15">
      <c r="A3" s="500" t="str">
        <f>IF(AND('General Information'!$C$57:$C$58), CONCATENATE("Reporting Period: ", 'General Information'!$B$4), 'General Information'!$B$4)</f>
        <v>Enter your Fiscal Year 2021 start and end dates in the General Information tab, line items G28 and G29.</v>
      </c>
      <c r="B3" s="500"/>
      <c r="C3" s="500"/>
      <c r="D3" s="500"/>
      <c r="E3" s="500"/>
      <c r="F3" s="500"/>
      <c r="G3" s="500"/>
      <c r="H3" s="500"/>
    </row>
    <row r="4" spans="1:9" ht="60" customHeight="1" thickBot="1" x14ac:dyDescent="0.2">
      <c r="A4" s="144"/>
      <c r="B4" s="503" t="s">
        <v>352</v>
      </c>
      <c r="C4" s="503"/>
      <c r="D4" s="503"/>
      <c r="E4" s="503"/>
      <c r="F4" s="503"/>
      <c r="G4" s="144"/>
      <c r="H4" s="144"/>
    </row>
    <row r="5" spans="1:9" ht="5.25" customHeight="1" x14ac:dyDescent="0.15">
      <c r="A5" s="145"/>
      <c r="B5" s="146"/>
      <c r="C5" s="146"/>
      <c r="D5" s="380"/>
      <c r="E5" s="146"/>
      <c r="F5" s="146"/>
      <c r="G5" s="146"/>
      <c r="H5" s="147"/>
    </row>
    <row r="6" spans="1:9" s="20" customFormat="1" ht="30" customHeight="1" thickBot="1" x14ac:dyDescent="0.2">
      <c r="A6" s="70" t="s">
        <v>573</v>
      </c>
      <c r="B6" s="33" t="s">
        <v>130</v>
      </c>
      <c r="C6" s="352" t="s">
        <v>97</v>
      </c>
      <c r="D6" s="353" t="s">
        <v>13</v>
      </c>
      <c r="E6" s="354" t="s">
        <v>98</v>
      </c>
      <c r="F6" s="354" t="s">
        <v>99</v>
      </c>
      <c r="G6" s="354" t="s">
        <v>100</v>
      </c>
      <c r="H6" s="71" t="s">
        <v>101</v>
      </c>
    </row>
    <row r="7" spans="1:9" s="20" customFormat="1" ht="20.25" customHeight="1" thickTop="1" x14ac:dyDescent="0.15">
      <c r="A7" s="122">
        <v>1</v>
      </c>
      <c r="B7" s="125"/>
      <c r="C7" s="91">
        <f>IFERROR(E7/D7,0)</f>
        <v>0</v>
      </c>
      <c r="D7" s="166"/>
      <c r="E7" s="291"/>
      <c r="F7" s="376"/>
      <c r="G7" s="376"/>
      <c r="H7" s="311"/>
      <c r="I7" s="459" t="s">
        <v>298</v>
      </c>
    </row>
    <row r="8" spans="1:9" s="20" customFormat="1" ht="20.25" customHeight="1" x14ac:dyDescent="0.15">
      <c r="A8" s="310">
        <v>2</v>
      </c>
      <c r="B8" s="125"/>
      <c r="C8" s="91">
        <f t="shared" ref="C8:C32" si="0">IFERROR(E8/D8,0)</f>
        <v>0</v>
      </c>
      <c r="D8" s="166"/>
      <c r="E8" s="291"/>
      <c r="F8" s="376"/>
      <c r="G8" s="376"/>
      <c r="H8" s="311"/>
    </row>
    <row r="9" spans="1:9" s="20" customFormat="1" ht="20.25" customHeight="1" x14ac:dyDescent="0.15">
      <c r="A9" s="310">
        <v>3</v>
      </c>
      <c r="B9" s="125"/>
      <c r="C9" s="91">
        <f t="shared" si="0"/>
        <v>0</v>
      </c>
      <c r="D9" s="166"/>
      <c r="E9" s="291"/>
      <c r="F9" s="376"/>
      <c r="G9" s="376"/>
      <c r="H9" s="311"/>
    </row>
    <row r="10" spans="1:9" s="20" customFormat="1" ht="20.25" customHeight="1" x14ac:dyDescent="0.15">
      <c r="A10" s="310">
        <v>4</v>
      </c>
      <c r="B10" s="125"/>
      <c r="C10" s="91">
        <f t="shared" si="0"/>
        <v>0</v>
      </c>
      <c r="D10" s="166"/>
      <c r="E10" s="291"/>
      <c r="F10" s="376"/>
      <c r="G10" s="376"/>
      <c r="H10" s="311"/>
    </row>
    <row r="11" spans="1:9" s="20" customFormat="1" ht="20.25" customHeight="1" x14ac:dyDescent="0.15">
      <c r="A11" s="310">
        <v>5</v>
      </c>
      <c r="B11" s="125"/>
      <c r="C11" s="91">
        <f t="shared" si="0"/>
        <v>0</v>
      </c>
      <c r="D11" s="166"/>
      <c r="E11" s="291"/>
      <c r="F11" s="376"/>
      <c r="G11" s="376"/>
      <c r="H11" s="311"/>
    </row>
    <row r="12" spans="1:9" s="20" customFormat="1" ht="20.25" customHeight="1" x14ac:dyDescent="0.15">
      <c r="A12" s="310">
        <v>6</v>
      </c>
      <c r="B12" s="125"/>
      <c r="C12" s="91">
        <f t="shared" si="0"/>
        <v>0</v>
      </c>
      <c r="D12" s="166"/>
      <c r="E12" s="291"/>
      <c r="F12" s="376"/>
      <c r="G12" s="376"/>
      <c r="H12" s="311"/>
    </row>
    <row r="13" spans="1:9" s="20" customFormat="1" ht="20.25" customHeight="1" x14ac:dyDescent="0.15">
      <c r="A13" s="310">
        <v>7</v>
      </c>
      <c r="B13" s="125"/>
      <c r="C13" s="91">
        <f t="shared" si="0"/>
        <v>0</v>
      </c>
      <c r="D13" s="166"/>
      <c r="E13" s="291"/>
      <c r="F13" s="376"/>
      <c r="G13" s="376"/>
      <c r="H13" s="311"/>
    </row>
    <row r="14" spans="1:9" s="20" customFormat="1" ht="20.25" customHeight="1" x14ac:dyDescent="0.15">
      <c r="A14" s="310">
        <v>8</v>
      </c>
      <c r="B14" s="125"/>
      <c r="C14" s="91">
        <f>IFERROR(E14/D14,0)</f>
        <v>0</v>
      </c>
      <c r="D14" s="166"/>
      <c r="E14" s="291"/>
      <c r="F14" s="376"/>
      <c r="G14" s="376"/>
      <c r="H14" s="311"/>
    </row>
    <row r="15" spans="1:9" s="20" customFormat="1" ht="20.25" customHeight="1" x14ac:dyDescent="0.15">
      <c r="A15" s="310">
        <v>9</v>
      </c>
      <c r="B15" s="125"/>
      <c r="C15" s="91">
        <f t="shared" si="0"/>
        <v>0</v>
      </c>
      <c r="D15" s="166"/>
      <c r="E15" s="291"/>
      <c r="F15" s="376"/>
      <c r="G15" s="376"/>
      <c r="H15" s="311"/>
    </row>
    <row r="16" spans="1:9" s="20" customFormat="1" ht="20.25" customHeight="1" x14ac:dyDescent="0.15">
      <c r="A16" s="310">
        <v>10</v>
      </c>
      <c r="B16" s="125"/>
      <c r="C16" s="91">
        <f t="shared" si="0"/>
        <v>0</v>
      </c>
      <c r="D16" s="166"/>
      <c r="E16" s="291"/>
      <c r="F16" s="376"/>
      <c r="G16" s="376"/>
      <c r="H16" s="311"/>
    </row>
    <row r="17" spans="1:9" s="20" customFormat="1" ht="20.25" customHeight="1" x14ac:dyDescent="0.15">
      <c r="A17" s="310">
        <v>11</v>
      </c>
      <c r="B17" s="125"/>
      <c r="C17" s="91">
        <f t="shared" si="0"/>
        <v>0</v>
      </c>
      <c r="D17" s="166"/>
      <c r="E17" s="291"/>
      <c r="F17" s="376"/>
      <c r="G17" s="376"/>
      <c r="H17" s="311"/>
    </row>
    <row r="18" spans="1:9" s="20" customFormat="1" ht="20.25" customHeight="1" x14ac:dyDescent="0.15">
      <c r="A18" s="310">
        <v>12</v>
      </c>
      <c r="B18" s="125"/>
      <c r="C18" s="91">
        <f t="shared" si="0"/>
        <v>0</v>
      </c>
      <c r="D18" s="166"/>
      <c r="E18" s="291"/>
      <c r="F18" s="376"/>
      <c r="G18" s="376"/>
      <c r="H18" s="311"/>
    </row>
    <row r="19" spans="1:9" s="20" customFormat="1" ht="20.25" customHeight="1" x14ac:dyDescent="0.15">
      <c r="A19" s="310">
        <v>13</v>
      </c>
      <c r="B19" s="125"/>
      <c r="C19" s="91">
        <f t="shared" si="0"/>
        <v>0</v>
      </c>
      <c r="D19" s="166"/>
      <c r="E19" s="291"/>
      <c r="F19" s="376"/>
      <c r="G19" s="376"/>
      <c r="H19" s="311"/>
    </row>
    <row r="20" spans="1:9" s="20" customFormat="1" ht="18.75" customHeight="1" x14ac:dyDescent="0.15">
      <c r="A20" s="310">
        <v>14</v>
      </c>
      <c r="B20" s="125"/>
      <c r="C20" s="91">
        <f t="shared" si="0"/>
        <v>0</v>
      </c>
      <c r="D20" s="166"/>
      <c r="E20" s="291"/>
      <c r="F20" s="376"/>
      <c r="G20" s="376"/>
      <c r="H20" s="311"/>
    </row>
    <row r="21" spans="1:9" s="20" customFormat="1" ht="20.25" customHeight="1" x14ac:dyDescent="0.15">
      <c r="A21" s="310">
        <v>15</v>
      </c>
      <c r="B21" s="125"/>
      <c r="C21" s="91">
        <f t="shared" si="0"/>
        <v>0</v>
      </c>
      <c r="D21" s="166"/>
      <c r="E21" s="291"/>
      <c r="F21" s="376"/>
      <c r="G21" s="376"/>
      <c r="H21" s="311"/>
    </row>
    <row r="22" spans="1:9" s="20" customFormat="1" ht="20.25" customHeight="1" x14ac:dyDescent="0.15">
      <c r="A22" s="310">
        <v>16</v>
      </c>
      <c r="B22" s="125"/>
      <c r="C22" s="91">
        <f t="shared" si="0"/>
        <v>0</v>
      </c>
      <c r="D22" s="166"/>
      <c r="E22" s="291"/>
      <c r="F22" s="376"/>
      <c r="G22" s="376"/>
      <c r="H22" s="311"/>
    </row>
    <row r="23" spans="1:9" s="20" customFormat="1" ht="20.25" customHeight="1" x14ac:dyDescent="0.15">
      <c r="A23" s="310">
        <v>17</v>
      </c>
      <c r="B23" s="125"/>
      <c r="C23" s="91">
        <f t="shared" si="0"/>
        <v>0</v>
      </c>
      <c r="D23" s="166"/>
      <c r="E23" s="291"/>
      <c r="F23" s="376"/>
      <c r="G23" s="376"/>
      <c r="H23" s="311"/>
    </row>
    <row r="24" spans="1:9" s="20" customFormat="1" ht="20.25" customHeight="1" x14ac:dyDescent="0.15">
      <c r="A24" s="310">
        <v>18</v>
      </c>
      <c r="B24" s="125"/>
      <c r="C24" s="91">
        <f t="shared" si="0"/>
        <v>0</v>
      </c>
      <c r="D24" s="166"/>
      <c r="E24" s="291"/>
      <c r="F24" s="376"/>
      <c r="G24" s="376"/>
      <c r="H24" s="311"/>
    </row>
    <row r="25" spans="1:9" s="20" customFormat="1" ht="20.25" customHeight="1" x14ac:dyDescent="0.15">
      <c r="A25" s="310">
        <v>19</v>
      </c>
      <c r="B25" s="125"/>
      <c r="C25" s="91">
        <f t="shared" si="0"/>
        <v>0</v>
      </c>
      <c r="D25" s="166"/>
      <c r="E25" s="291"/>
      <c r="F25" s="376"/>
      <c r="G25" s="376"/>
      <c r="H25" s="311"/>
    </row>
    <row r="26" spans="1:9" s="20" customFormat="1" ht="20.25" customHeight="1" x14ac:dyDescent="0.15">
      <c r="A26" s="310">
        <v>20</v>
      </c>
      <c r="B26" s="125"/>
      <c r="C26" s="91">
        <f t="shared" si="0"/>
        <v>0</v>
      </c>
      <c r="D26" s="166"/>
      <c r="E26" s="291"/>
      <c r="F26" s="376"/>
      <c r="G26" s="376"/>
      <c r="H26" s="311"/>
    </row>
    <row r="27" spans="1:9" s="20" customFormat="1" ht="20.25" customHeight="1" x14ac:dyDescent="0.15">
      <c r="A27" s="310">
        <v>21</v>
      </c>
      <c r="B27" s="125"/>
      <c r="C27" s="91">
        <f t="shared" si="0"/>
        <v>0</v>
      </c>
      <c r="D27" s="166"/>
      <c r="E27" s="291"/>
      <c r="F27" s="376"/>
      <c r="G27" s="376"/>
      <c r="H27" s="311"/>
    </row>
    <row r="28" spans="1:9" s="20" customFormat="1" ht="20.25" customHeight="1" x14ac:dyDescent="0.15">
      <c r="A28" s="310">
        <v>22</v>
      </c>
      <c r="B28" s="125"/>
      <c r="C28" s="91">
        <f t="shared" si="0"/>
        <v>0</v>
      </c>
      <c r="D28" s="166"/>
      <c r="E28" s="291"/>
      <c r="F28" s="376"/>
      <c r="G28" s="376"/>
      <c r="H28" s="311"/>
    </row>
    <row r="29" spans="1:9" s="20" customFormat="1" ht="20.25" customHeight="1" x14ac:dyDescent="0.15">
      <c r="A29" s="310">
        <v>23</v>
      </c>
      <c r="B29" s="125"/>
      <c r="C29" s="91">
        <f t="shared" si="0"/>
        <v>0</v>
      </c>
      <c r="D29" s="166"/>
      <c r="E29" s="291"/>
      <c r="F29" s="376"/>
      <c r="G29" s="376"/>
      <c r="H29" s="311"/>
    </row>
    <row r="30" spans="1:9" s="20" customFormat="1" ht="20.25" customHeight="1" x14ac:dyDescent="0.15">
      <c r="A30" s="310">
        <v>24</v>
      </c>
      <c r="B30" s="125"/>
      <c r="C30" s="91">
        <f t="shared" si="0"/>
        <v>0</v>
      </c>
      <c r="D30" s="166"/>
      <c r="E30" s="291"/>
      <c r="F30" s="376"/>
      <c r="G30" s="376"/>
      <c r="H30" s="311"/>
    </row>
    <row r="31" spans="1:9" s="20" customFormat="1" ht="20.25" customHeight="1" x14ac:dyDescent="0.15">
      <c r="A31" s="310">
        <v>25</v>
      </c>
      <c r="B31" s="125"/>
      <c r="C31" s="91">
        <f t="shared" si="0"/>
        <v>0</v>
      </c>
      <c r="D31" s="166"/>
      <c r="E31" s="291"/>
      <c r="F31" s="376"/>
      <c r="G31" s="376"/>
      <c r="H31" s="311"/>
    </row>
    <row r="32" spans="1:9" s="20" customFormat="1" ht="20.25" customHeight="1" x14ac:dyDescent="0.15">
      <c r="A32" s="313">
        <v>26</v>
      </c>
      <c r="B32" s="377"/>
      <c r="C32" s="91">
        <f t="shared" si="0"/>
        <v>0</v>
      </c>
      <c r="D32" s="378"/>
      <c r="E32" s="291"/>
      <c r="F32" s="379"/>
      <c r="G32" s="379"/>
      <c r="H32" s="315"/>
      <c r="I32" s="459" t="s">
        <v>298</v>
      </c>
    </row>
    <row r="33" spans="1:8" s="20" customFormat="1" ht="30" customHeight="1" thickBot="1" x14ac:dyDescent="0.2">
      <c r="A33" s="38"/>
      <c r="B33" s="281" t="s">
        <v>148</v>
      </c>
      <c r="C33" s="78"/>
      <c r="D33" s="87">
        <f>SUM(D7:D32)</f>
        <v>0</v>
      </c>
      <c r="E33" s="86">
        <f>SUM(E7:E32)</f>
        <v>0</v>
      </c>
      <c r="F33" s="86">
        <f>SUM(F7:F32)</f>
        <v>0</v>
      </c>
      <c r="G33" s="86">
        <f>SUM(G7:G32)</f>
        <v>0</v>
      </c>
      <c r="H33" s="85">
        <f>SUM(H7:H32)</f>
        <v>0</v>
      </c>
    </row>
    <row r="43" spans="1:8" ht="16.5" customHeight="1" x14ac:dyDescent="0.15"/>
  </sheetData>
  <sheetProtection password="EAC6" sheet="1" objects="1" scenarios="1"/>
  <customSheetViews>
    <customSheetView guid="{43E61ED1-6D84-4C84-A41C-B12F632B2CE1}" scale="75" fitToPage="1">
      <pageMargins left="0.25" right="0.25" top="1" bottom="1" header="0.5" footer="0.5"/>
      <printOptions horizontalCentered="1"/>
      <pageSetup scale="71" orientation="landscape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fitToPage="1" showRuler="0">
      <selection sqref="A1:H31"/>
      <pageMargins left="0.25" right="0.25" top="1" bottom="1" header="0.5" footer="0.5"/>
      <printOptions horizontalCentered="1"/>
      <pageSetup scale="71" orientation="landscape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 topLeftCell="A4">
      <selection activeCell="D33" sqref="D33"/>
      <pageMargins left="0.25" right="0.25" top="1" bottom="0.75" header="0.5" footer="0.5"/>
      <printOptions horizontalCentered="1"/>
      <pageSetup scale="67" orientation="landscape" r:id="rId3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H3"/>
    <mergeCell ref="B4:F4"/>
  </mergeCells>
  <phoneticPr fontId="4" type="noConversion"/>
  <dataValidations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E7:H32" xr:uid="{00000000-0002-0000-0900-000000000000}">
      <formula1>-9999999999</formula1>
    </dataValidation>
    <dataValidation type="decimal" allowBlank="1" showInputMessage="1" showErrorMessage="1" errorTitle="Enter a number" error="Decimals allowed. " promptTitle="Enter a number" prompt="Decimals allowed." sqref="D7:D32" xr:uid="{00000000-0002-0000-0900-000001000000}">
      <formula1>0</formula1>
      <formula2>99999999</formula2>
    </dataValidation>
  </dataValidations>
  <hyperlinks>
    <hyperlink ref="I7" location="'C-Direct Care Expenses'!A1" display="Return to Direct Care Expenses Worksheet" xr:uid="{00000000-0004-0000-0900-000000000000}"/>
    <hyperlink ref="I32" location="'C-Direct Care Expenses'!A1" display="Return to Direct Care Expenses Worksheet" xr:uid="{00000000-0004-0000-0900-000001000000}"/>
  </hyperlinks>
  <pageMargins left="0.75" right="0.75" top="1" bottom="1" header="0.5" footer="0.5"/>
  <pageSetup scale="43" orientation="portrait" r:id="rId4"/>
  <headerFooter scaleWithDoc="0">
    <oddFooter>&amp;CGroup Adult Foster Care Cost Report - Fiscal Year 2017</oddFooter>
  </headerFooter>
  <ignoredErrors>
    <ignoredError sqref="D33:H33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pageSetUpPr fitToPage="1"/>
  </sheetPr>
  <dimension ref="A1:J75"/>
  <sheetViews>
    <sheetView zoomScale="80" zoomScaleNormal="80" workbookViewId="0">
      <selection sqref="A1:E1"/>
    </sheetView>
  </sheetViews>
  <sheetFormatPr baseColWidth="10" defaultColWidth="9.1640625" defaultRowHeight="13" x14ac:dyDescent="0.15"/>
  <cols>
    <col min="1" max="1" width="26.5" style="1" customWidth="1"/>
    <col min="2" max="2" width="40.6640625" style="1" customWidth="1"/>
    <col min="3" max="3" width="46.33203125" style="1" customWidth="1"/>
    <col min="4" max="4" width="15.5" style="1" customWidth="1"/>
    <col min="5" max="5" width="26" style="1" customWidth="1"/>
    <col min="6" max="6" width="5.83203125" style="1" customWidth="1"/>
    <col min="7" max="7" width="17.83203125" style="1" customWidth="1"/>
    <col min="8" max="8" width="33.1640625" style="1" customWidth="1"/>
    <col min="9" max="16384" width="9.1640625" style="1"/>
  </cols>
  <sheetData>
    <row r="1" spans="1:7" ht="18" x14ac:dyDescent="0.15">
      <c r="A1" s="525" t="s">
        <v>758</v>
      </c>
      <c r="B1" s="525"/>
      <c r="C1" s="525"/>
      <c r="D1" s="525"/>
      <c r="E1" s="525"/>
    </row>
    <row r="2" spans="1:7" ht="18" x14ac:dyDescent="0.15">
      <c r="A2" s="525" t="s">
        <v>753</v>
      </c>
      <c r="B2" s="525"/>
      <c r="C2" s="525"/>
      <c r="D2" s="525"/>
      <c r="E2" s="525"/>
    </row>
    <row r="3" spans="1:7" ht="19" thickBot="1" x14ac:dyDescent="0.2">
      <c r="A3" s="305" t="s">
        <v>205</v>
      </c>
      <c r="B3" s="137" t="str">
        <f>'General Information'!B3</f>
        <v>You MUST select your provider name in the General Information tab, line item G1.</v>
      </c>
    </row>
    <row r="4" spans="1:7" ht="36" customHeight="1" thickTop="1" x14ac:dyDescent="0.15">
      <c r="A4" s="22"/>
      <c r="B4" s="529" t="s">
        <v>757</v>
      </c>
      <c r="C4" s="530"/>
    </row>
    <row r="5" spans="1:7" ht="17" thickBot="1" x14ac:dyDescent="0.2">
      <c r="B5" s="531" t="s">
        <v>193</v>
      </c>
      <c r="C5" s="532"/>
    </row>
    <row r="6" spans="1:7" ht="17" thickTop="1" x14ac:dyDescent="0.15">
      <c r="B6" s="96"/>
      <c r="C6" s="96"/>
    </row>
    <row r="7" spans="1:7" ht="31.5" customHeight="1" x14ac:dyDescent="0.15">
      <c r="B7" s="502" t="str">
        <f>IF(AND('General Information'!$C$57:$C$58), CONCATENATE("Reporting Period: ", 'General Information'!$B$4), 'General Information'!$B$4)</f>
        <v>Enter your Fiscal Year 2021 start and end dates in the General Information tab, line items G28 and G29.</v>
      </c>
      <c r="C7" s="536"/>
      <c r="D7" s="81"/>
      <c r="E7" s="81"/>
      <c r="F7" s="81"/>
      <c r="G7" s="81"/>
    </row>
    <row r="8" spans="1:7" ht="17" thickBot="1" x14ac:dyDescent="0.2">
      <c r="A8" s="116"/>
      <c r="B8" s="453"/>
      <c r="C8" s="453"/>
      <c r="D8" s="453"/>
      <c r="E8" s="453"/>
      <c r="F8" s="453"/>
      <c r="G8" s="453"/>
    </row>
    <row r="9" spans="1:7" ht="16" x14ac:dyDescent="0.15">
      <c r="A9" s="116"/>
      <c r="B9" s="420" t="s">
        <v>145</v>
      </c>
      <c r="C9" s="421" t="str">
        <f>'General Information'!C18</f>
        <v>Select your provider name.</v>
      </c>
      <c r="D9" s="453"/>
      <c r="E9" s="453"/>
      <c r="F9" s="453"/>
      <c r="G9" s="453"/>
    </row>
    <row r="10" spans="1:7" ht="45" x14ac:dyDescent="0.15">
      <c r="A10" s="116"/>
      <c r="B10" s="422" t="s">
        <v>570</v>
      </c>
      <c r="C10" s="423" t="str">
        <f>IF('General Information'!C60,'General Information'!C61,'General Information'!B63)</f>
        <v>You MUST enter your MassHealth ID and suffix in the General Information tab, line items G2 and G3.</v>
      </c>
      <c r="D10" s="453"/>
      <c r="E10" s="453"/>
      <c r="F10" s="453"/>
      <c r="G10" s="453"/>
    </row>
    <row r="11" spans="1:7" ht="16" x14ac:dyDescent="0.15">
      <c r="A11" s="116"/>
      <c r="B11" s="422" t="s">
        <v>88</v>
      </c>
      <c r="C11" s="424" t="str">
        <f>IF(AND('General Information'!C57:C58), 'General Information'!C48, "Enter your FY dates in the General Info. tab ")</f>
        <v xml:space="preserve">Enter your FY dates in the General Info. tab </v>
      </c>
      <c r="D11" s="453"/>
      <c r="E11" s="453"/>
      <c r="F11" s="453"/>
      <c r="G11" s="453"/>
    </row>
    <row r="12" spans="1:7" ht="17" thickBot="1" x14ac:dyDescent="0.2">
      <c r="A12" s="116"/>
      <c r="B12" s="425" t="s">
        <v>103</v>
      </c>
      <c r="C12" s="426" t="str">
        <f>IF(AND('General Information'!C57:C58), 'General Information'!C49, "Enter your FY dates in the General Info. tab ")</f>
        <v xml:space="preserve">Enter your FY dates in the General Info. tab </v>
      </c>
      <c r="D12" s="453"/>
      <c r="E12" s="453"/>
      <c r="F12" s="453"/>
      <c r="G12" s="453"/>
    </row>
    <row r="13" spans="1:7" ht="17" thickBot="1" x14ac:dyDescent="0.2">
      <c r="A13" s="116"/>
      <c r="B13" s="453"/>
      <c r="C13" s="453"/>
      <c r="D13" s="453"/>
      <c r="E13" s="453"/>
      <c r="F13" s="453"/>
      <c r="G13" s="453"/>
    </row>
    <row r="14" spans="1:7" ht="18" x14ac:dyDescent="0.15">
      <c r="A14" s="116"/>
      <c r="B14" s="526" t="s">
        <v>95</v>
      </c>
      <c r="C14" s="528"/>
      <c r="D14" s="453"/>
      <c r="E14" s="453"/>
      <c r="F14" s="453"/>
      <c r="G14" s="453"/>
    </row>
    <row r="15" spans="1:7" ht="17" thickBot="1" x14ac:dyDescent="0.2">
      <c r="A15" s="116"/>
      <c r="B15" s="97" t="s">
        <v>183</v>
      </c>
      <c r="C15" s="98" t="s">
        <v>143</v>
      </c>
      <c r="D15" s="453"/>
      <c r="E15" s="453"/>
      <c r="F15" s="453"/>
      <c r="G15" s="453"/>
    </row>
    <row r="16" spans="1:7" ht="17" x14ac:dyDescent="0.15">
      <c r="A16" s="116" t="s">
        <v>23</v>
      </c>
      <c r="B16" s="427" t="s">
        <v>196</v>
      </c>
      <c r="C16" s="428">
        <f>'A-Revenue'!C10</f>
        <v>0</v>
      </c>
      <c r="D16" s="453"/>
      <c r="E16" s="453"/>
      <c r="F16" s="453"/>
      <c r="G16" s="453"/>
    </row>
    <row r="17" spans="1:10" ht="17" x14ac:dyDescent="0.15">
      <c r="A17" s="116" t="s">
        <v>26</v>
      </c>
      <c r="B17" s="429" t="s">
        <v>9</v>
      </c>
      <c r="C17" s="430">
        <f>'A-Revenue'!C13</f>
        <v>0</v>
      </c>
      <c r="D17" s="453"/>
      <c r="E17" s="453"/>
      <c r="F17" s="453"/>
      <c r="G17" s="453"/>
    </row>
    <row r="18" spans="1:10" ht="17" x14ac:dyDescent="0.15">
      <c r="A18" s="116" t="s">
        <v>39</v>
      </c>
      <c r="B18" s="429" t="s">
        <v>197</v>
      </c>
      <c r="C18" s="430">
        <f>'A-Revenue'!C26</f>
        <v>0</v>
      </c>
      <c r="D18" s="453"/>
      <c r="E18" s="453"/>
      <c r="F18" s="453"/>
      <c r="G18" s="453"/>
    </row>
    <row r="19" spans="1:10" ht="17" x14ac:dyDescent="0.15">
      <c r="A19" s="116" t="s">
        <v>40</v>
      </c>
      <c r="B19" s="429" t="s">
        <v>186</v>
      </c>
      <c r="C19" s="430">
        <f>'A-Revenue'!C27</f>
        <v>0</v>
      </c>
      <c r="D19" s="453"/>
      <c r="E19" s="453"/>
      <c r="F19" s="453"/>
      <c r="G19" s="453"/>
    </row>
    <row r="20" spans="1:10" ht="18.75" customHeight="1" thickBot="1" x14ac:dyDescent="0.2">
      <c r="A20" s="116" t="s">
        <v>41</v>
      </c>
      <c r="B20" s="431" t="s">
        <v>187</v>
      </c>
      <c r="C20" s="432">
        <f>'A-Revenue'!C29</f>
        <v>0</v>
      </c>
      <c r="D20" s="453"/>
      <c r="E20" s="453"/>
      <c r="F20" s="453"/>
      <c r="G20" s="453"/>
    </row>
    <row r="21" spans="1:10" ht="6.75" customHeight="1" thickBot="1" x14ac:dyDescent="0.2">
      <c r="A21" s="116"/>
      <c r="B21" s="97"/>
      <c r="C21" s="383"/>
      <c r="D21" s="452"/>
      <c r="E21" s="453"/>
      <c r="F21" s="453"/>
      <c r="G21" s="453"/>
    </row>
    <row r="22" spans="1:10" ht="18" thickBot="1" x14ac:dyDescent="0.2">
      <c r="A22" s="116" t="s">
        <v>93</v>
      </c>
      <c r="B22" s="99" t="s">
        <v>380</v>
      </c>
      <c r="C22" s="100">
        <f>'A-Revenue'!C30</f>
        <v>0</v>
      </c>
    </row>
    <row r="23" spans="1:10" ht="17" thickBot="1" x14ac:dyDescent="0.2">
      <c r="A23" s="117"/>
      <c r="D23" s="292"/>
      <c r="E23" s="292"/>
      <c r="F23" s="292"/>
      <c r="G23" s="292"/>
      <c r="H23" s="292"/>
      <c r="I23" s="292"/>
      <c r="J23" s="292"/>
    </row>
    <row r="24" spans="1:10" ht="18" x14ac:dyDescent="0.2">
      <c r="A24" s="106"/>
      <c r="B24" s="526" t="s">
        <v>248</v>
      </c>
      <c r="C24" s="527"/>
      <c r="D24" s="527"/>
      <c r="E24" s="528"/>
      <c r="F24" s="292"/>
    </row>
    <row r="25" spans="1:10" ht="17" thickBot="1" x14ac:dyDescent="0.25">
      <c r="A25" s="106"/>
      <c r="B25" s="97" t="s">
        <v>183</v>
      </c>
      <c r="C25" s="26" t="s">
        <v>131</v>
      </c>
      <c r="D25" s="26" t="s">
        <v>184</v>
      </c>
      <c r="E25" s="209" t="s">
        <v>307</v>
      </c>
      <c r="F25" s="292"/>
    </row>
    <row r="26" spans="1:10" ht="17" thickBot="1" x14ac:dyDescent="0.25">
      <c r="A26" s="106" t="s">
        <v>50</v>
      </c>
      <c r="B26" s="433" t="s">
        <v>330</v>
      </c>
      <c r="C26" s="434">
        <f>'B-Administrative Expenses'!E19</f>
        <v>0</v>
      </c>
      <c r="D26" s="288">
        <f>'B-Administrative Expenses'!D19</f>
        <v>0</v>
      </c>
      <c r="E26" s="208">
        <f>IFERROR(C26/D26, 0)</f>
        <v>0</v>
      </c>
      <c r="F26" s="292"/>
    </row>
    <row r="27" spans="1:10" ht="16" x14ac:dyDescent="0.2">
      <c r="A27" s="106" t="s">
        <v>50</v>
      </c>
      <c r="B27" s="435" t="s">
        <v>327</v>
      </c>
      <c r="C27" s="436">
        <f>'B-Administrative Expenses'!F19</f>
        <v>0</v>
      </c>
      <c r="D27" s="104"/>
      <c r="E27" s="105"/>
      <c r="F27" s="292"/>
    </row>
    <row r="28" spans="1:10" ht="16" x14ac:dyDescent="0.2">
      <c r="A28" s="106" t="s">
        <v>50</v>
      </c>
      <c r="B28" s="435" t="s">
        <v>328</v>
      </c>
      <c r="C28" s="436">
        <f>'B-Administrative Expenses'!G19</f>
        <v>0</v>
      </c>
      <c r="D28" s="104"/>
      <c r="E28" s="105"/>
      <c r="F28" s="292"/>
    </row>
    <row r="29" spans="1:10" ht="16" x14ac:dyDescent="0.2">
      <c r="A29" s="106" t="s">
        <v>50</v>
      </c>
      <c r="B29" s="435" t="s">
        <v>329</v>
      </c>
      <c r="C29" s="436">
        <f>'B-Administrative Expenses'!H19</f>
        <v>0</v>
      </c>
      <c r="D29" s="104"/>
      <c r="E29" s="105"/>
      <c r="F29" s="292"/>
      <c r="G29" s="292"/>
    </row>
    <row r="30" spans="1:10" ht="17" thickBot="1" x14ac:dyDescent="0.25">
      <c r="A30" s="106" t="s">
        <v>332</v>
      </c>
      <c r="B30" s="437" t="s">
        <v>310</v>
      </c>
      <c r="C30" s="438">
        <f>SUM('B-Administrative Expenses'!C23:C38,'B-Administrative Expenses'!C40:C41)</f>
        <v>0</v>
      </c>
      <c r="D30" s="104"/>
      <c r="E30" s="105"/>
      <c r="F30" s="292"/>
      <c r="G30" s="292"/>
    </row>
    <row r="31" spans="1:10" ht="7.5" customHeight="1" thickBot="1" x14ac:dyDescent="0.25">
      <c r="A31" s="106"/>
      <c r="B31" s="103"/>
      <c r="C31" s="263"/>
      <c r="D31" s="104"/>
      <c r="E31" s="105"/>
      <c r="F31" s="292"/>
      <c r="G31" s="292"/>
    </row>
    <row r="32" spans="1:10" ht="17" thickBot="1" x14ac:dyDescent="0.25">
      <c r="A32" s="106" t="s">
        <v>264</v>
      </c>
      <c r="B32" s="109" t="s">
        <v>265</v>
      </c>
      <c r="C32" s="111">
        <f>'B-Administrative Expenses'!C42</f>
        <v>0</v>
      </c>
      <c r="D32" s="104"/>
      <c r="E32" s="105"/>
      <c r="F32" s="292"/>
      <c r="G32" s="292"/>
    </row>
    <row r="33" spans="1:7" ht="7.5" customHeight="1" thickBot="1" x14ac:dyDescent="0.25">
      <c r="A33" s="106"/>
      <c r="B33" s="97"/>
      <c r="C33" s="382"/>
      <c r="D33" s="104"/>
      <c r="E33" s="105"/>
      <c r="F33" s="292"/>
      <c r="G33" s="292"/>
    </row>
    <row r="34" spans="1:7" ht="17" thickBot="1" x14ac:dyDescent="0.25">
      <c r="A34" s="106" t="s">
        <v>266</v>
      </c>
      <c r="B34" s="109" t="s">
        <v>306</v>
      </c>
      <c r="C34" s="110">
        <f>'B-Administrative Expenses'!C45</f>
        <v>0</v>
      </c>
      <c r="D34" s="104"/>
      <c r="E34" s="105"/>
      <c r="F34" s="292"/>
      <c r="G34" s="292"/>
    </row>
    <row r="35" spans="1:7" ht="17" thickBot="1" x14ac:dyDescent="0.25">
      <c r="A35" s="106"/>
      <c r="B35" s="103"/>
      <c r="C35" s="104"/>
      <c r="D35" s="104"/>
      <c r="E35" s="105"/>
      <c r="F35" s="292"/>
      <c r="G35" s="292"/>
    </row>
    <row r="36" spans="1:7" ht="18" x14ac:dyDescent="0.2">
      <c r="A36" s="101"/>
      <c r="B36" s="526" t="s">
        <v>282</v>
      </c>
      <c r="C36" s="527"/>
      <c r="D36" s="527"/>
      <c r="E36" s="528"/>
      <c r="F36" s="292"/>
      <c r="G36" s="292"/>
    </row>
    <row r="37" spans="1:7" ht="17" thickBot="1" x14ac:dyDescent="0.25">
      <c r="A37" s="101"/>
      <c r="B37" s="97" t="s">
        <v>183</v>
      </c>
      <c r="C37" s="102" t="s">
        <v>131</v>
      </c>
      <c r="D37" s="3" t="s">
        <v>184</v>
      </c>
      <c r="E37" s="98" t="s">
        <v>307</v>
      </c>
      <c r="F37" s="292"/>
      <c r="G37" s="292"/>
    </row>
    <row r="38" spans="1:7" ht="17" thickBot="1" x14ac:dyDescent="0.25">
      <c r="A38" s="106" t="s">
        <v>63</v>
      </c>
      <c r="B38" s="433" t="s">
        <v>331</v>
      </c>
      <c r="C38" s="434">
        <f>'C-Direct Care Expenses'!E16</f>
        <v>0</v>
      </c>
      <c r="D38" s="288">
        <f>'C-Direct Care Expenses'!D16</f>
        <v>0</v>
      </c>
      <c r="E38" s="207">
        <f>IFERROR(C38/D38, 0)</f>
        <v>0</v>
      </c>
      <c r="F38" s="292"/>
      <c r="G38" s="292"/>
    </row>
    <row r="39" spans="1:7" ht="16" x14ac:dyDescent="0.2">
      <c r="A39" s="106" t="s">
        <v>63</v>
      </c>
      <c r="B39" s="435" t="s">
        <v>324</v>
      </c>
      <c r="C39" s="436">
        <f>'C-Direct Care Expenses'!F16</f>
        <v>0</v>
      </c>
      <c r="D39" s="263"/>
      <c r="E39" s="383"/>
      <c r="F39" s="292"/>
      <c r="G39" s="292"/>
    </row>
    <row r="40" spans="1:7" ht="16" x14ac:dyDescent="0.2">
      <c r="A40" s="106" t="s">
        <v>63</v>
      </c>
      <c r="B40" s="435" t="s">
        <v>325</v>
      </c>
      <c r="C40" s="436">
        <f>'C-Direct Care Expenses'!G16</f>
        <v>0</v>
      </c>
      <c r="D40" s="263"/>
      <c r="E40" s="383"/>
      <c r="F40" s="292"/>
      <c r="G40" s="292"/>
    </row>
    <row r="41" spans="1:7" ht="16" x14ac:dyDescent="0.2">
      <c r="A41" s="106" t="s">
        <v>63</v>
      </c>
      <c r="B41" s="435" t="s">
        <v>326</v>
      </c>
      <c r="C41" s="436">
        <f>'C-Direct Care Expenses'!H16</f>
        <v>0</v>
      </c>
      <c r="D41" s="384"/>
      <c r="E41" s="385"/>
      <c r="F41" s="292"/>
      <c r="G41" s="292"/>
    </row>
    <row r="42" spans="1:7" ht="17" thickBot="1" x14ac:dyDescent="0.25">
      <c r="A42" s="106" t="s">
        <v>574</v>
      </c>
      <c r="B42" s="437" t="s">
        <v>269</v>
      </c>
      <c r="C42" s="438">
        <f>SUM('C-Direct Care Expenses'!C18:C19)</f>
        <v>0</v>
      </c>
      <c r="D42" s="384"/>
      <c r="E42" s="385"/>
      <c r="F42" s="292"/>
      <c r="G42" s="292"/>
    </row>
    <row r="43" spans="1:7" ht="16.5" customHeight="1" thickBot="1" x14ac:dyDescent="0.25">
      <c r="A43" s="106"/>
      <c r="B43" s="97"/>
      <c r="C43" s="263"/>
      <c r="D43" s="263"/>
      <c r="E43" s="383"/>
      <c r="F43" s="292"/>
      <c r="G43" s="292"/>
    </row>
    <row r="44" spans="1:7" ht="17" thickBot="1" x14ac:dyDescent="0.25">
      <c r="A44" s="106" t="s">
        <v>66</v>
      </c>
      <c r="B44" s="109" t="s">
        <v>268</v>
      </c>
      <c r="C44" s="110">
        <f>'C-Direct Care Expenses'!C20</f>
        <v>0</v>
      </c>
      <c r="D44" s="263"/>
      <c r="E44" s="383"/>
      <c r="F44" s="292"/>
      <c r="G44" s="292"/>
    </row>
    <row r="45" spans="1:7" ht="16" x14ac:dyDescent="0.2">
      <c r="A45" s="106"/>
      <c r="B45" s="103"/>
      <c r="C45" s="104"/>
      <c r="D45" s="104"/>
      <c r="E45" s="105"/>
      <c r="F45" s="292"/>
      <c r="G45" s="292"/>
    </row>
    <row r="46" spans="1:7" ht="19" thickBot="1" x14ac:dyDescent="0.25">
      <c r="A46" s="106"/>
      <c r="B46" s="533" t="s">
        <v>358</v>
      </c>
      <c r="C46" s="534"/>
      <c r="D46" s="534"/>
      <c r="E46" s="535"/>
      <c r="F46" s="292"/>
      <c r="G46" s="292"/>
    </row>
    <row r="47" spans="1:7" ht="17" thickBot="1" x14ac:dyDescent="0.25">
      <c r="A47" s="106" t="s">
        <v>67</v>
      </c>
      <c r="B47" s="109" t="s">
        <v>359</v>
      </c>
      <c r="C47" s="449">
        <f>'C-Direct Care Expenses'!C23</f>
        <v>0</v>
      </c>
      <c r="D47" s="414"/>
      <c r="E47" s="415"/>
      <c r="F47" s="292"/>
      <c r="G47" s="292"/>
    </row>
    <row r="48" spans="1:7" ht="15" customHeight="1" thickBot="1" x14ac:dyDescent="0.2">
      <c r="A48"/>
      <c r="B48"/>
      <c r="C48"/>
      <c r="D48"/>
      <c r="E48"/>
      <c r="F48" s="292"/>
      <c r="G48" s="292"/>
    </row>
    <row r="49" spans="1:10" ht="18" x14ac:dyDescent="0.2">
      <c r="A49" s="106"/>
      <c r="B49" s="526" t="s">
        <v>185</v>
      </c>
      <c r="C49" s="527"/>
      <c r="D49" s="527"/>
      <c r="E49" s="528"/>
      <c r="F49" s="292"/>
      <c r="G49" s="292"/>
      <c r="H49" s="292"/>
      <c r="I49" s="292"/>
      <c r="J49" s="292"/>
    </row>
    <row r="50" spans="1:10" ht="19" thickBot="1" x14ac:dyDescent="0.25">
      <c r="A50" s="106"/>
      <c r="B50" s="97" t="s">
        <v>183</v>
      </c>
      <c r="C50" s="26" t="s">
        <v>131</v>
      </c>
      <c r="D50" s="454"/>
      <c r="E50" s="455"/>
      <c r="F50" s="292"/>
      <c r="G50" s="292"/>
      <c r="H50" s="292"/>
      <c r="I50" s="292"/>
      <c r="J50" s="292"/>
    </row>
    <row r="51" spans="1:10" ht="17" thickBot="1" x14ac:dyDescent="0.25">
      <c r="A51" s="106"/>
      <c r="B51" s="109" t="s">
        <v>582</v>
      </c>
      <c r="C51" s="112">
        <f>C32+C34+C44</f>
        <v>0</v>
      </c>
      <c r="D51" s="107"/>
      <c r="E51" s="108"/>
      <c r="F51" s="292"/>
      <c r="G51" s="292"/>
      <c r="H51" s="292"/>
      <c r="I51" s="292"/>
      <c r="J51" s="292"/>
    </row>
    <row r="52" spans="1:10" ht="14" thickBot="1" x14ac:dyDescent="0.2">
      <c r="A52" s="75"/>
      <c r="B52" s="2"/>
      <c r="C52" s="292"/>
      <c r="D52" s="292"/>
      <c r="E52" s="292"/>
      <c r="F52" s="292"/>
      <c r="G52" s="292"/>
      <c r="H52" s="292"/>
      <c r="I52" s="292"/>
      <c r="J52" s="292"/>
    </row>
    <row r="53" spans="1:10" ht="18" x14ac:dyDescent="0.15">
      <c r="B53" s="526" t="s">
        <v>270</v>
      </c>
      <c r="C53" s="527"/>
      <c r="D53" s="527"/>
      <c r="E53" s="528"/>
    </row>
    <row r="54" spans="1:10" ht="14" thickBot="1" x14ac:dyDescent="0.2">
      <c r="B54" s="103"/>
      <c r="C54" s="104"/>
      <c r="D54" s="104"/>
      <c r="E54" s="105"/>
    </row>
    <row r="55" spans="1:10" ht="29" thickBot="1" x14ac:dyDescent="0.2">
      <c r="A55" s="460" t="s">
        <v>583</v>
      </c>
      <c r="B55" s="99" t="s">
        <v>271</v>
      </c>
      <c r="C55" s="386">
        <f>C22-C51</f>
        <v>0</v>
      </c>
      <c r="D55" s="104"/>
      <c r="E55" s="105"/>
    </row>
    <row r="56" spans="1:10" ht="11.25" customHeight="1" thickBot="1" x14ac:dyDescent="0.2">
      <c r="A56" s="292"/>
      <c r="B56" s="103"/>
      <c r="C56" s="104"/>
      <c r="D56" s="104"/>
      <c r="E56" s="105"/>
    </row>
    <row r="57" spans="1:10" ht="29" thickBot="1" x14ac:dyDescent="0.2">
      <c r="A57" s="460" t="s">
        <v>338</v>
      </c>
      <c r="B57" s="99" t="s">
        <v>270</v>
      </c>
      <c r="C57" s="387">
        <f>IFERROR(C55/C22, 0)</f>
        <v>0</v>
      </c>
      <c r="D57" s="107"/>
      <c r="E57" s="108"/>
    </row>
    <row r="58" spans="1:10" ht="14" thickBot="1" x14ac:dyDescent="0.2">
      <c r="F58" s="5"/>
    </row>
    <row r="59" spans="1:10" ht="18" x14ac:dyDescent="0.15">
      <c r="B59" s="488"/>
      <c r="C59" s="476" t="s">
        <v>766</v>
      </c>
      <c r="D59" s="486"/>
      <c r="E59" s="487"/>
      <c r="F59" s="489"/>
    </row>
    <row r="60" spans="1:10" ht="14" thickBot="1" x14ac:dyDescent="0.2">
      <c r="B60" s="481"/>
      <c r="C60" s="5"/>
      <c r="D60" s="5"/>
      <c r="E60" s="480"/>
    </row>
    <row r="61" spans="1:10" x14ac:dyDescent="0.15">
      <c r="A61" s="537" t="s">
        <v>763</v>
      </c>
      <c r="B61" s="97" t="s">
        <v>759</v>
      </c>
      <c r="C61" s="484"/>
      <c r="D61" s="5"/>
      <c r="E61" s="480"/>
    </row>
    <row r="62" spans="1:10" ht="14" thickBot="1" x14ac:dyDescent="0.2">
      <c r="A62" s="537"/>
      <c r="B62" s="479" t="s">
        <v>760</v>
      </c>
      <c r="C62" s="485"/>
      <c r="D62" s="5"/>
      <c r="E62" s="480"/>
    </row>
    <row r="63" spans="1:10" ht="14" thickBot="1" x14ac:dyDescent="0.2">
      <c r="B63" s="481"/>
      <c r="C63" s="5"/>
      <c r="D63" s="5"/>
      <c r="E63" s="480"/>
    </row>
    <row r="64" spans="1:10" ht="14" x14ac:dyDescent="0.15">
      <c r="A64" s="538" t="s">
        <v>764</v>
      </c>
      <c r="B64" s="479" t="s">
        <v>761</v>
      </c>
      <c r="C64" s="478">
        <f>C22-C61</f>
        <v>0</v>
      </c>
      <c r="D64" s="5"/>
      <c r="E64" s="480"/>
    </row>
    <row r="65" spans="1:5" ht="15" thickBot="1" x14ac:dyDescent="0.2">
      <c r="A65" s="538"/>
      <c r="B65" s="479" t="s">
        <v>762</v>
      </c>
      <c r="C65" s="438">
        <f>C51-C62</f>
        <v>0</v>
      </c>
      <c r="D65" s="5"/>
      <c r="E65" s="480"/>
    </row>
    <row r="66" spans="1:5" s="477" customFormat="1" x14ac:dyDescent="0.15">
      <c r="A66" s="475"/>
      <c r="B66" s="482"/>
      <c r="C66" s="475"/>
      <c r="D66" s="475"/>
      <c r="E66" s="483"/>
    </row>
    <row r="67" spans="1:5" ht="13" customHeight="1" x14ac:dyDescent="0.15">
      <c r="A67" s="537" t="s">
        <v>765</v>
      </c>
      <c r="B67" s="513" t="s">
        <v>756</v>
      </c>
      <c r="C67" s="514"/>
      <c r="D67" s="514"/>
      <c r="E67" s="515"/>
    </row>
    <row r="68" spans="1:5" ht="14" thickBot="1" x14ac:dyDescent="0.2">
      <c r="A68" s="537"/>
      <c r="B68" s="513"/>
      <c r="C68" s="514"/>
      <c r="D68" s="514"/>
      <c r="E68" s="515"/>
    </row>
    <row r="69" spans="1:5" x14ac:dyDescent="0.15">
      <c r="B69" s="516"/>
      <c r="C69" s="517"/>
      <c r="D69" s="517"/>
      <c r="E69" s="518"/>
    </row>
    <row r="70" spans="1:5" x14ac:dyDescent="0.15">
      <c r="B70" s="519"/>
      <c r="C70" s="520"/>
      <c r="D70" s="520"/>
      <c r="E70" s="521"/>
    </row>
    <row r="71" spans="1:5" x14ac:dyDescent="0.15">
      <c r="B71" s="519"/>
      <c r="C71" s="520"/>
      <c r="D71" s="520"/>
      <c r="E71" s="521"/>
    </row>
    <row r="72" spans="1:5" x14ac:dyDescent="0.15">
      <c r="B72" s="519"/>
      <c r="C72" s="520"/>
      <c r="D72" s="520"/>
      <c r="E72" s="521"/>
    </row>
    <row r="73" spans="1:5" x14ac:dyDescent="0.15">
      <c r="B73" s="519"/>
      <c r="C73" s="520"/>
      <c r="D73" s="520"/>
      <c r="E73" s="521"/>
    </row>
    <row r="74" spans="1:5" x14ac:dyDescent="0.15">
      <c r="B74" s="519"/>
      <c r="C74" s="520"/>
      <c r="D74" s="520"/>
      <c r="E74" s="521"/>
    </row>
    <row r="75" spans="1:5" ht="14" thickBot="1" x14ac:dyDescent="0.2">
      <c r="B75" s="522"/>
      <c r="C75" s="523"/>
      <c r="D75" s="523"/>
      <c r="E75" s="524"/>
    </row>
  </sheetData>
  <sheetProtection algorithmName="SHA-512" hashValue="/ui0TQSQOGKkgGGWhwVM/qZgdzw7lGKEhGrxsvaVUSyfxd6xOeH8BVq2JKVZhEThds/YYBwphiqbr19iF1Ktxg==" saltValue="TuHj0lyMzJowVeGJ2KgRXg==" spinCount="100000" sheet="1" objects="1" scenarios="1"/>
  <customSheetViews>
    <customSheetView guid="{685A2E79-1796-44F8-B950-02A0300E5822}" scale="80" showPageBreaks="1" printArea="1" topLeftCell="A4">
      <selection activeCell="H15" sqref="H15"/>
      <pageMargins left="0.25" right="0.25" top="1" bottom="0.75" header="0.5" footer="0.5"/>
      <printOptions horizontalCentered="1"/>
      <pageSetup scale="61" orientation="portrait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16">
    <mergeCell ref="B67:E68"/>
    <mergeCell ref="B69:E75"/>
    <mergeCell ref="A1:E1"/>
    <mergeCell ref="A2:E2"/>
    <mergeCell ref="B53:E53"/>
    <mergeCell ref="B24:E24"/>
    <mergeCell ref="B14:C14"/>
    <mergeCell ref="B4:C4"/>
    <mergeCell ref="B5:C5"/>
    <mergeCell ref="B49:E49"/>
    <mergeCell ref="B46:E46"/>
    <mergeCell ref="B36:E36"/>
    <mergeCell ref="B7:C7"/>
    <mergeCell ref="A61:A62"/>
    <mergeCell ref="A64:A65"/>
    <mergeCell ref="A67:A68"/>
  </mergeCells>
  <conditionalFormatting sqref="C57">
    <cfRule type="cellIs" dxfId="0" priority="1" stopIfTrue="1" operator="lessThan">
      <formula>0</formula>
    </cfRule>
  </conditionalFormatting>
  <pageMargins left="0.75" right="0.75" top="1" bottom="1" header="0.5" footer="0.5"/>
  <pageSetup scale="58" orientation="portrait" r:id="rId2"/>
  <headerFooter scaleWithDoc="0">
    <oddFooter>&amp;CGroup Adult Foster Care Cost Report - Fiscal Year 2017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>
    <pageSetUpPr fitToPage="1"/>
  </sheetPr>
  <dimension ref="A1:G43"/>
  <sheetViews>
    <sheetView topLeftCell="A13" zoomScale="90" zoomScaleNormal="90" zoomScalePageLayoutView="40" workbookViewId="0">
      <selection activeCell="A2" sqref="A2"/>
    </sheetView>
  </sheetViews>
  <sheetFormatPr baseColWidth="10" defaultColWidth="9.1640625" defaultRowHeight="12.75" customHeight="1" x14ac:dyDescent="0.15"/>
  <cols>
    <col min="1" max="1" width="10.6640625" style="19" customWidth="1"/>
    <col min="2" max="2" width="12.83203125" style="1" customWidth="1"/>
    <col min="3" max="3" width="87.5" style="1" customWidth="1"/>
    <col min="4" max="4" width="13.5" style="1" customWidth="1"/>
    <col min="5" max="5" width="21" style="1" customWidth="1"/>
    <col min="6" max="6" width="29.1640625" style="1" customWidth="1"/>
    <col min="7" max="16384" width="9.1640625" style="1"/>
  </cols>
  <sheetData>
    <row r="1" spans="1:6" s="20" customFormat="1" ht="30" customHeight="1" thickBot="1" x14ac:dyDescent="0.2">
      <c r="A1" s="22" t="s">
        <v>754</v>
      </c>
      <c r="B1" s="150"/>
      <c r="C1" s="150"/>
      <c r="D1" s="150"/>
      <c r="E1" s="150"/>
      <c r="F1" s="150"/>
    </row>
    <row r="2" spans="1:6" s="20" customFormat="1" ht="30" customHeight="1" x14ac:dyDescent="0.15">
      <c r="A2" s="388" t="s">
        <v>205</v>
      </c>
      <c r="B2" s="154"/>
      <c r="C2" s="154" t="str">
        <f>'General Information'!B3</f>
        <v>You MUST select your provider name in the General Information tab, line item G1.</v>
      </c>
      <c r="D2" s="390"/>
      <c r="E2" s="390"/>
      <c r="F2" s="391"/>
    </row>
    <row r="3" spans="1:6" ht="27" customHeight="1" thickBot="1" x14ac:dyDescent="0.2">
      <c r="A3" s="389" t="s">
        <v>234</v>
      </c>
      <c r="B3" s="392"/>
      <c r="C3" s="144" t="str">
        <f>'General Information'!B4</f>
        <v>Enter your Fiscal Year 2021 start and end dates in the General Information tab, line items G28 and G29.</v>
      </c>
      <c r="D3" s="392"/>
      <c r="E3" s="392"/>
      <c r="F3" s="393"/>
    </row>
    <row r="4" spans="1:6" ht="40.5" customHeight="1" x14ac:dyDescent="0.2">
      <c r="A4" s="545" t="s">
        <v>569</v>
      </c>
      <c r="B4" s="546"/>
      <c r="C4" s="546"/>
      <c r="D4" s="546"/>
      <c r="E4" s="546"/>
      <c r="F4" s="547"/>
    </row>
    <row r="5" spans="1:6" ht="20" x14ac:dyDescent="0.2">
      <c r="A5" s="394"/>
      <c r="B5" s="395"/>
      <c r="C5" s="73" t="str">
        <f>'General Information'!C6</f>
        <v>data@chiamass.gov</v>
      </c>
      <c r="D5" s="395"/>
      <c r="E5" s="395"/>
      <c r="F5" s="396"/>
    </row>
    <row r="6" spans="1:6" ht="66.75" customHeight="1" x14ac:dyDescent="0.2">
      <c r="A6" s="394"/>
      <c r="B6" s="395"/>
      <c r="C6" s="143" t="s">
        <v>236</v>
      </c>
      <c r="D6" s="552" t="str">
        <f>IF('General Information'!C60,'General Information'!C61,'General Information'!B63)</f>
        <v>You MUST enter your MassHealth ID and suffix in the General Information tab, line items G2 and G3.</v>
      </c>
      <c r="E6" s="552"/>
      <c r="F6" s="411" t="str">
        <f>IF(D6="You MUST enter your MassHealth ID and suffix in the General Information tab, line items G2 and G3.", "ERROR","")</f>
        <v>ERROR</v>
      </c>
    </row>
    <row r="7" spans="1:6" ht="21" customHeight="1" x14ac:dyDescent="0.2">
      <c r="A7" s="397"/>
      <c r="B7" s="398"/>
      <c r="C7" s="143" t="s">
        <v>360</v>
      </c>
      <c r="D7" s="548">
        <f>Summary!C22</f>
        <v>0</v>
      </c>
      <c r="E7" s="548"/>
      <c r="F7" s="462" t="str">
        <f>IF(D7=0,"ERROR: Enter revenue in schedule A","")</f>
        <v>ERROR: Enter revenue in schedule A</v>
      </c>
    </row>
    <row r="8" spans="1:6" ht="21" customHeight="1" x14ac:dyDescent="0.2">
      <c r="A8" s="397"/>
      <c r="B8" s="398"/>
      <c r="C8" s="143" t="s">
        <v>361</v>
      </c>
      <c r="D8" s="548">
        <f>Summary!C51</f>
        <v>0</v>
      </c>
      <c r="E8" s="548"/>
      <c r="F8" s="462" t="str">
        <f>IF(D8=0,"ERROR: Enter expenses in schedules B-C","")</f>
        <v>ERROR: Enter expenses in schedules B-C</v>
      </c>
    </row>
    <row r="9" spans="1:6" ht="21.75" customHeight="1" x14ac:dyDescent="0.2">
      <c r="A9" s="397"/>
      <c r="B9" s="398"/>
      <c r="C9" s="143" t="s">
        <v>362</v>
      </c>
      <c r="D9" s="551">
        <f>Summary!C47</f>
        <v>0</v>
      </c>
      <c r="E9" s="551"/>
      <c r="F9" s="462" t="str">
        <f>IF(D9=0,"ERROR: Enter units in schedule C","")</f>
        <v>ERROR: Enter units in schedule C</v>
      </c>
    </row>
    <row r="10" spans="1:6" ht="21" customHeight="1" x14ac:dyDescent="0.2">
      <c r="A10" s="397"/>
      <c r="B10" s="398"/>
      <c r="C10" s="143" t="s">
        <v>381</v>
      </c>
      <c r="D10" s="549">
        <f>Summary!C55</f>
        <v>0</v>
      </c>
      <c r="E10" s="549"/>
      <c r="F10" s="411"/>
    </row>
    <row r="11" spans="1:6" ht="21" customHeight="1" x14ac:dyDescent="0.2">
      <c r="A11" s="397"/>
      <c r="B11" s="398"/>
      <c r="C11" s="143" t="s">
        <v>363</v>
      </c>
      <c r="D11" s="550">
        <f>Summary!C57</f>
        <v>0</v>
      </c>
      <c r="E11" s="550"/>
      <c r="F11" s="411"/>
    </row>
    <row r="12" spans="1:6" ht="21" customHeight="1" x14ac:dyDescent="0.2">
      <c r="A12" s="397"/>
      <c r="B12" s="398"/>
      <c r="C12" s="398"/>
      <c r="D12" s="398"/>
      <c r="E12" s="398"/>
      <c r="F12" s="399"/>
    </row>
    <row r="13" spans="1:6" ht="69.75" customHeight="1" x14ac:dyDescent="0.15">
      <c r="A13" s="400"/>
      <c r="B13" s="542" t="s">
        <v>344</v>
      </c>
      <c r="C13" s="543"/>
      <c r="D13" s="543"/>
      <c r="E13" s="543"/>
      <c r="F13" s="544"/>
    </row>
    <row r="14" spans="1:6" s="20" customFormat="1" ht="30" customHeight="1" x14ac:dyDescent="0.15">
      <c r="A14" s="401"/>
      <c r="B14" s="457"/>
      <c r="C14" s="40" t="s">
        <v>341</v>
      </c>
      <c r="D14" s="457"/>
      <c r="E14" s="32" t="s">
        <v>15</v>
      </c>
      <c r="F14" s="402"/>
    </row>
    <row r="15" spans="1:6" s="20" customFormat="1" ht="24.75" customHeight="1" x14ac:dyDescent="0.15">
      <c r="A15" s="401" t="s">
        <v>113</v>
      </c>
      <c r="B15" s="36"/>
      <c r="C15" s="126"/>
      <c r="D15" s="403"/>
      <c r="E15" s="404"/>
      <c r="F15" s="402"/>
    </row>
    <row r="16" spans="1:6" s="20" customFormat="1" ht="30" customHeight="1" x14ac:dyDescent="0.15">
      <c r="A16" s="401"/>
      <c r="B16" s="36"/>
      <c r="C16" s="32" t="s">
        <v>14</v>
      </c>
      <c r="D16" s="36"/>
      <c r="E16" s="36"/>
      <c r="F16" s="402"/>
    </row>
    <row r="17" spans="1:7" ht="22.5" customHeight="1" x14ac:dyDescent="0.2">
      <c r="A17" s="400"/>
      <c r="B17" s="104"/>
      <c r="C17" s="405" t="s">
        <v>16</v>
      </c>
      <c r="D17" s="406"/>
      <c r="E17" s="104"/>
      <c r="F17" s="105"/>
    </row>
    <row r="18" spans="1:7" ht="32.25" customHeight="1" x14ac:dyDescent="0.15">
      <c r="A18" s="400"/>
      <c r="B18" s="543" t="s">
        <v>343</v>
      </c>
      <c r="C18" s="543"/>
      <c r="D18" s="543"/>
      <c r="E18" s="543"/>
      <c r="F18" s="544"/>
    </row>
    <row r="19" spans="1:7" s="20" customFormat="1" ht="30" customHeight="1" x14ac:dyDescent="0.15">
      <c r="A19" s="401"/>
      <c r="B19" s="457"/>
      <c r="C19" s="40" t="s">
        <v>342</v>
      </c>
      <c r="D19" s="457"/>
      <c r="E19" s="32" t="s">
        <v>15</v>
      </c>
      <c r="F19" s="458"/>
    </row>
    <row r="20" spans="1:7" s="20" customFormat="1" ht="24.75" customHeight="1" x14ac:dyDescent="0.15">
      <c r="A20" s="401" t="s">
        <v>114</v>
      </c>
      <c r="B20" s="36"/>
      <c r="C20" s="126"/>
      <c r="D20" s="407"/>
      <c r="E20" s="404"/>
      <c r="F20" s="408"/>
      <c r="G20" s="151"/>
    </row>
    <row r="21" spans="1:7" s="20" customFormat="1" ht="30" customHeight="1" x14ac:dyDescent="0.15">
      <c r="A21" s="401"/>
      <c r="B21" s="36"/>
      <c r="C21" s="32" t="s">
        <v>14</v>
      </c>
      <c r="D21" s="36"/>
      <c r="E21" s="36"/>
      <c r="F21" s="408"/>
      <c r="G21" s="151"/>
    </row>
    <row r="22" spans="1:7" ht="24" customHeight="1" x14ac:dyDescent="0.2">
      <c r="A22" s="400"/>
      <c r="B22" s="104"/>
      <c r="C22" s="405" t="s">
        <v>16</v>
      </c>
      <c r="D22" s="409"/>
      <c r="E22" s="104"/>
      <c r="F22" s="410"/>
      <c r="G22" s="92"/>
    </row>
    <row r="23" spans="1:7" ht="41.25" customHeight="1" x14ac:dyDescent="0.2">
      <c r="A23" s="545" t="s">
        <v>569</v>
      </c>
      <c r="B23" s="546"/>
      <c r="C23" s="546"/>
      <c r="D23" s="546"/>
      <c r="E23" s="546"/>
      <c r="F23" s="547"/>
      <c r="G23" s="92"/>
    </row>
    <row r="24" spans="1:7" ht="20" x14ac:dyDescent="0.2">
      <c r="A24" s="394"/>
      <c r="B24" s="395"/>
      <c r="C24" s="73" t="str">
        <f>'General Information'!C6</f>
        <v>data@chiamass.gov</v>
      </c>
      <c r="D24" s="395"/>
      <c r="E24" s="395"/>
      <c r="F24" s="396"/>
      <c r="G24" s="92"/>
    </row>
    <row r="25" spans="1:7" ht="36" customHeight="1" thickBot="1" x14ac:dyDescent="0.2">
      <c r="A25" s="539" t="s">
        <v>308</v>
      </c>
      <c r="B25" s="540"/>
      <c r="C25" s="540"/>
      <c r="D25" s="540"/>
      <c r="E25" s="540"/>
      <c r="F25" s="541"/>
      <c r="G25" s="88"/>
    </row>
    <row r="43" ht="16.5" customHeight="1" x14ac:dyDescent="0.15"/>
  </sheetData>
  <sheetProtection algorithmName="SHA-512" hashValue="oVXHKtOYsilYRv/2I5/NZVM+EpROml5oWq/UXn/ZC1AOFL6GEIPjhBdcc7EdbjYu7kaY5F6pO+uiFEiSTYczUA==" saltValue="wFWrp4ZqUYlKZI6mbhGc1Q==" spinCount="100000" sheet="1" objects="1" scenarios="1"/>
  <customSheetViews>
    <customSheetView guid="{43E61ED1-6D84-4C84-A41C-B12F632B2CE1}" scale="75" showPageBreaks="1" printArea="1">
      <pageMargins left="0.25" right="0.25" top="1" bottom="1" header="0.5" footer="0.5"/>
      <printOptions horizontalCentered="1"/>
      <pageSetup scale="80" orientation="landscape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showPageBreaks="1" printArea="1" showRuler="0">
      <selection activeCell="C36" sqref="C36"/>
      <pageMargins left="0.25" right="0.25" top="1" bottom="1" header="0.5" footer="0.5"/>
      <printOptions horizontalCentered="1"/>
      <pageSetup scale="80" orientation="landscape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>
      <selection activeCell="E20" sqref="E20"/>
      <pageMargins left="0.25" right="0.25" top="1" bottom="0.75" header="0.5" footer="0.5"/>
      <printOptions horizontalCentered="1"/>
      <pageSetup scale="64" orientation="landscape" r:id="rId3"/>
      <headerFooter alignWithMargins="0">
        <oddHeader>&amp;C&amp;"Arial,Bold"&amp;14Adult Foster Care Cost Report</oddHeader>
        <oddFooter xml:space="preserve">&amp;LLast Run: &amp;D&amp;C&amp;P&amp;RAFC Cost Report Revised  8/16/2017
</oddFooter>
      </headerFooter>
    </customSheetView>
  </customSheetViews>
  <mergeCells count="11">
    <mergeCell ref="A25:F25"/>
    <mergeCell ref="B13:F13"/>
    <mergeCell ref="B18:F18"/>
    <mergeCell ref="A23:F23"/>
    <mergeCell ref="A4:F4"/>
    <mergeCell ref="D7:E7"/>
    <mergeCell ref="D8:E8"/>
    <mergeCell ref="D10:E10"/>
    <mergeCell ref="D11:E11"/>
    <mergeCell ref="D9:E9"/>
    <mergeCell ref="D6:E6"/>
  </mergeCells>
  <phoneticPr fontId="4" type="noConversion"/>
  <dataValidations count="1">
    <dataValidation type="date" allowBlank="1" showInputMessage="1" showErrorMessage="1" promptTitle="Enter a date" prompt="You must enter a  date using the mm/dd/yyyy format." sqref="E20 E15" xr:uid="{00000000-0002-0000-0B00-000000000000}">
      <formula1>36526</formula1>
      <formula2>73050</formula2>
    </dataValidation>
  </dataValidations>
  <hyperlinks>
    <hyperlink ref="C5" r:id="rId4" display="mailto:chia.data@state.ma.us" xr:uid="{00000000-0004-0000-0B00-000000000000}"/>
    <hyperlink ref="C24" r:id="rId5" display="mailto:chia.data@state.ma.us" xr:uid="{00000000-0004-0000-0B00-000001000000}"/>
    <hyperlink ref="C7" location="'A-Revenue'!A1" display="Total Revenue Derived from Providing GAFC " xr:uid="{00000000-0004-0000-0B00-000002000000}"/>
    <hyperlink ref="C8" location="Summary!A1" display="Total Expense of Providing GAFC " xr:uid="{00000000-0004-0000-0B00-000003000000}"/>
    <hyperlink ref="C10" location="Operating_Results_and_Margin" display="Operating Results of Providing AFC " xr:uid="{00000000-0004-0000-0B00-000004000000}"/>
    <hyperlink ref="C11" location="Operating_Results_and_Margin" display="Margin of Providing AFC" xr:uid="{00000000-0004-0000-0B00-000005000000}"/>
    <hyperlink ref="C9" location="'C-Direct Care Expenses'!A1" display="Total Units of GAFC Provided" xr:uid="{00000000-0004-0000-0B00-000006000000}"/>
    <hyperlink ref="C6" location="'General Information'!A1" display="MassHealth ID Number and Suffix" xr:uid="{00000000-0004-0000-0B00-000007000000}"/>
  </hyperlinks>
  <pageMargins left="0.75" right="0.75" top="1" bottom="1" header="0.5" footer="0.5"/>
  <pageSetup scale="63" orientation="landscape" r:id="rId6"/>
  <headerFooter scaleWithDoc="0">
    <oddFooter>&amp;CGroup Adult Foster Care Cost Report - Fiscal Year 2017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pageSetUpPr fitToPage="1"/>
  </sheetPr>
  <dimension ref="A1:C167"/>
  <sheetViews>
    <sheetView zoomScaleNormal="100" workbookViewId="0">
      <selection activeCell="B3" sqref="B3"/>
    </sheetView>
  </sheetViews>
  <sheetFormatPr baseColWidth="10" defaultColWidth="9.1640625" defaultRowHeight="13" x14ac:dyDescent="0.15"/>
  <cols>
    <col min="1" max="1" width="123.5" style="1" customWidth="1"/>
    <col min="2" max="2" width="51.1640625" style="1" bestFit="1" customWidth="1"/>
    <col min="3" max="3" width="34.6640625" style="19" customWidth="1"/>
    <col min="4" max="4" width="44.33203125" style="1" bestFit="1" customWidth="1"/>
    <col min="5" max="16384" width="9.1640625" style="1"/>
  </cols>
  <sheetData>
    <row r="1" spans="1:3" ht="88.5" customHeight="1" x14ac:dyDescent="0.15">
      <c r="A1" s="416" t="s">
        <v>377</v>
      </c>
    </row>
    <row r="2" spans="1:3" ht="27" customHeight="1" x14ac:dyDescent="0.15">
      <c r="A2" s="152" t="s">
        <v>241</v>
      </c>
    </row>
    <row r="3" spans="1:3" s="20" customFormat="1" ht="24" customHeight="1" x14ac:dyDescent="0.15">
      <c r="A3" s="152" t="s">
        <v>244</v>
      </c>
      <c r="C3" s="41"/>
    </row>
    <row r="4" spans="1:3" s="20" customFormat="1" ht="27.75" customHeight="1" x14ac:dyDescent="0.15">
      <c r="A4" s="161" t="s">
        <v>309</v>
      </c>
      <c r="C4" s="41"/>
    </row>
    <row r="5" spans="1:3" s="20" customFormat="1" ht="20" x14ac:dyDescent="0.15">
      <c r="A5" s="474" t="s">
        <v>746</v>
      </c>
      <c r="C5" s="41"/>
    </row>
    <row r="6" spans="1:3" x14ac:dyDescent="0.15">
      <c r="A6" s="2" t="s">
        <v>571</v>
      </c>
    </row>
    <row r="7" spans="1:3" x14ac:dyDescent="0.15">
      <c r="A7" s="69"/>
      <c r="B7" s="554" t="s">
        <v>311</v>
      </c>
      <c r="C7" s="554"/>
    </row>
    <row r="8" spans="1:3" x14ac:dyDescent="0.15">
      <c r="A8" s="93" t="s">
        <v>243</v>
      </c>
      <c r="B8" s="554"/>
      <c r="C8" s="554"/>
    </row>
    <row r="9" spans="1:3" x14ac:dyDescent="0.15">
      <c r="A9" s="472" t="s">
        <v>586</v>
      </c>
      <c r="B9" s="554" t="s">
        <v>585</v>
      </c>
      <c r="C9" s="554"/>
    </row>
    <row r="10" spans="1:3" x14ac:dyDescent="0.15">
      <c r="A10" s="472" t="s">
        <v>587</v>
      </c>
      <c r="B10" s="554"/>
      <c r="C10" s="554"/>
    </row>
    <row r="11" spans="1:3" x14ac:dyDescent="0.15">
      <c r="A11" s="472" t="s">
        <v>588</v>
      </c>
      <c r="B11" s="5"/>
      <c r="C11" s="17"/>
    </row>
    <row r="12" spans="1:3" ht="16" x14ac:dyDescent="0.15">
      <c r="A12" s="472" t="s">
        <v>589</v>
      </c>
      <c r="B12" s="553" t="s">
        <v>242</v>
      </c>
      <c r="C12" s="553"/>
    </row>
    <row r="13" spans="1:3" x14ac:dyDescent="0.15">
      <c r="A13" s="472" t="s">
        <v>590</v>
      </c>
      <c r="B13" s="5"/>
      <c r="C13" s="17"/>
    </row>
    <row r="14" spans="1:3" x14ac:dyDescent="0.15">
      <c r="A14" s="472" t="s">
        <v>591</v>
      </c>
      <c r="B14" s="5"/>
      <c r="C14" s="17"/>
    </row>
    <row r="15" spans="1:3" x14ac:dyDescent="0.15">
      <c r="A15" s="472" t="s">
        <v>592</v>
      </c>
      <c r="B15" s="5"/>
      <c r="C15" s="17"/>
    </row>
    <row r="16" spans="1:3" x14ac:dyDescent="0.15">
      <c r="A16" s="472" t="s">
        <v>593</v>
      </c>
      <c r="B16" s="5"/>
      <c r="C16" s="17"/>
    </row>
    <row r="17" spans="1:3" x14ac:dyDescent="0.15">
      <c r="A17" s="472" t="s">
        <v>594</v>
      </c>
      <c r="B17" s="5"/>
      <c r="C17" s="17"/>
    </row>
    <row r="18" spans="1:3" x14ac:dyDescent="0.15">
      <c r="A18" s="472" t="s">
        <v>595</v>
      </c>
      <c r="B18" s="5"/>
      <c r="C18" s="17"/>
    </row>
    <row r="19" spans="1:3" x14ac:dyDescent="0.15">
      <c r="A19" s="472" t="s">
        <v>596</v>
      </c>
      <c r="B19" s="5"/>
      <c r="C19" s="17"/>
    </row>
    <row r="20" spans="1:3" x14ac:dyDescent="0.15">
      <c r="A20" s="472" t="s">
        <v>597</v>
      </c>
      <c r="B20" s="5"/>
      <c r="C20" s="17"/>
    </row>
    <row r="21" spans="1:3" x14ac:dyDescent="0.15">
      <c r="A21" s="472" t="s">
        <v>598</v>
      </c>
      <c r="B21" s="5"/>
      <c r="C21" s="17"/>
    </row>
    <row r="22" spans="1:3" x14ac:dyDescent="0.15">
      <c r="A22" s="472" t="s">
        <v>599</v>
      </c>
      <c r="B22" s="5"/>
      <c r="C22" s="17"/>
    </row>
    <row r="23" spans="1:3" x14ac:dyDescent="0.15">
      <c r="A23" s="472" t="s">
        <v>600</v>
      </c>
      <c r="B23" s="5"/>
      <c r="C23" s="17"/>
    </row>
    <row r="24" spans="1:3" x14ac:dyDescent="0.15">
      <c r="A24" s="472" t="s">
        <v>601</v>
      </c>
      <c r="B24" s="5"/>
      <c r="C24" s="17"/>
    </row>
    <row r="25" spans="1:3" x14ac:dyDescent="0.15">
      <c r="A25" s="472" t="s">
        <v>602</v>
      </c>
      <c r="B25" s="5"/>
      <c r="C25" s="17"/>
    </row>
    <row r="26" spans="1:3" x14ac:dyDescent="0.15">
      <c r="A26" s="472" t="s">
        <v>603</v>
      </c>
      <c r="B26" s="5"/>
      <c r="C26" s="17"/>
    </row>
    <row r="27" spans="1:3" x14ac:dyDescent="0.15">
      <c r="A27" s="472" t="s">
        <v>604</v>
      </c>
      <c r="B27" s="5"/>
      <c r="C27" s="17"/>
    </row>
    <row r="28" spans="1:3" x14ac:dyDescent="0.15">
      <c r="A28" s="472" t="s">
        <v>605</v>
      </c>
      <c r="B28" s="5"/>
      <c r="C28" s="17"/>
    </row>
    <row r="29" spans="1:3" x14ac:dyDescent="0.15">
      <c r="A29" s="472" t="s">
        <v>606</v>
      </c>
      <c r="B29" s="5"/>
      <c r="C29" s="17"/>
    </row>
    <row r="30" spans="1:3" x14ac:dyDescent="0.15">
      <c r="A30" s="472" t="s">
        <v>607</v>
      </c>
      <c r="B30" s="5"/>
      <c r="C30" s="17"/>
    </row>
    <row r="31" spans="1:3" x14ac:dyDescent="0.15">
      <c r="A31" s="472" t="s">
        <v>608</v>
      </c>
      <c r="B31" s="5"/>
      <c r="C31" s="17"/>
    </row>
    <row r="32" spans="1:3" x14ac:dyDescent="0.15">
      <c r="A32" s="472" t="s">
        <v>609</v>
      </c>
      <c r="B32" s="5"/>
      <c r="C32" s="17"/>
    </row>
    <row r="33" spans="1:3" x14ac:dyDescent="0.15">
      <c r="A33" s="472" t="s">
        <v>610</v>
      </c>
      <c r="B33" s="5"/>
      <c r="C33" s="17"/>
    </row>
    <row r="34" spans="1:3" x14ac:dyDescent="0.15">
      <c r="A34" s="472" t="s">
        <v>611</v>
      </c>
      <c r="B34" s="5"/>
      <c r="C34" s="17"/>
    </row>
    <row r="35" spans="1:3" x14ac:dyDescent="0.15">
      <c r="A35" s="472" t="s">
        <v>612</v>
      </c>
      <c r="B35" s="5"/>
      <c r="C35" s="17"/>
    </row>
    <row r="36" spans="1:3" x14ac:dyDescent="0.15">
      <c r="A36" s="472" t="s">
        <v>613</v>
      </c>
      <c r="B36" s="5"/>
      <c r="C36" s="17"/>
    </row>
    <row r="37" spans="1:3" x14ac:dyDescent="0.15">
      <c r="A37" s="472" t="s">
        <v>614</v>
      </c>
      <c r="B37" s="5"/>
      <c r="C37" s="17"/>
    </row>
    <row r="38" spans="1:3" x14ac:dyDescent="0.15">
      <c r="A38" s="472" t="s">
        <v>615</v>
      </c>
      <c r="B38" s="5"/>
      <c r="C38" s="17"/>
    </row>
    <row r="39" spans="1:3" x14ac:dyDescent="0.15">
      <c r="A39" s="472" t="s">
        <v>616</v>
      </c>
      <c r="B39" s="5"/>
      <c r="C39" s="17"/>
    </row>
    <row r="40" spans="1:3" x14ac:dyDescent="0.15">
      <c r="A40" s="472" t="s">
        <v>617</v>
      </c>
      <c r="B40" s="5"/>
      <c r="C40" s="17"/>
    </row>
    <row r="41" spans="1:3" x14ac:dyDescent="0.15">
      <c r="A41" s="472" t="s">
        <v>618</v>
      </c>
      <c r="B41" s="5"/>
      <c r="C41" s="17"/>
    </row>
    <row r="42" spans="1:3" x14ac:dyDescent="0.15">
      <c r="A42" s="472" t="s">
        <v>619</v>
      </c>
      <c r="B42" s="5"/>
      <c r="C42" s="17"/>
    </row>
    <row r="43" spans="1:3" x14ac:dyDescent="0.15">
      <c r="A43" s="472" t="s">
        <v>620</v>
      </c>
      <c r="B43" s="5"/>
      <c r="C43" s="17"/>
    </row>
    <row r="44" spans="1:3" x14ac:dyDescent="0.15">
      <c r="A44" s="472" t="s">
        <v>621</v>
      </c>
      <c r="B44" s="5"/>
      <c r="C44" s="17"/>
    </row>
    <row r="45" spans="1:3" x14ac:dyDescent="0.15">
      <c r="A45" s="472" t="s">
        <v>622</v>
      </c>
      <c r="B45" s="5"/>
      <c r="C45" s="17"/>
    </row>
    <row r="46" spans="1:3" x14ac:dyDescent="0.15">
      <c r="A46" s="472" t="s">
        <v>623</v>
      </c>
      <c r="B46" s="5"/>
      <c r="C46" s="17"/>
    </row>
    <row r="47" spans="1:3" x14ac:dyDescent="0.15">
      <c r="A47" s="472" t="s">
        <v>624</v>
      </c>
      <c r="B47" s="5"/>
      <c r="C47" s="17"/>
    </row>
    <row r="48" spans="1:3" x14ac:dyDescent="0.15">
      <c r="A48" s="472" t="s">
        <v>625</v>
      </c>
      <c r="B48" s="5"/>
      <c r="C48" s="17"/>
    </row>
    <row r="49" spans="1:3" x14ac:dyDescent="0.15">
      <c r="A49" s="472" t="s">
        <v>626</v>
      </c>
      <c r="B49" s="5"/>
      <c r="C49" s="17"/>
    </row>
    <row r="50" spans="1:3" x14ac:dyDescent="0.15">
      <c r="A50" s="472" t="s">
        <v>627</v>
      </c>
      <c r="B50" s="5"/>
      <c r="C50" s="17"/>
    </row>
    <row r="51" spans="1:3" x14ac:dyDescent="0.15">
      <c r="A51" s="472" t="s">
        <v>628</v>
      </c>
      <c r="B51" s="5"/>
      <c r="C51" s="17"/>
    </row>
    <row r="52" spans="1:3" x14ac:dyDescent="0.15">
      <c r="A52" s="472" t="s">
        <v>629</v>
      </c>
      <c r="B52" s="5"/>
      <c r="C52" s="17"/>
    </row>
    <row r="53" spans="1:3" x14ac:dyDescent="0.15">
      <c r="A53" s="472" t="s">
        <v>630</v>
      </c>
      <c r="B53" s="5"/>
      <c r="C53" s="17"/>
    </row>
    <row r="54" spans="1:3" x14ac:dyDescent="0.15">
      <c r="A54" s="472" t="s">
        <v>631</v>
      </c>
      <c r="B54" s="5"/>
      <c r="C54" s="17"/>
    </row>
    <row r="55" spans="1:3" x14ac:dyDescent="0.15">
      <c r="A55" s="472" t="s">
        <v>632</v>
      </c>
      <c r="B55" s="5"/>
      <c r="C55" s="17"/>
    </row>
    <row r="56" spans="1:3" x14ac:dyDescent="0.15">
      <c r="A56" s="472" t="s">
        <v>633</v>
      </c>
      <c r="B56" s="5"/>
      <c r="C56" s="17"/>
    </row>
    <row r="57" spans="1:3" x14ac:dyDescent="0.15">
      <c r="A57" s="472" t="s">
        <v>634</v>
      </c>
      <c r="B57" s="5"/>
      <c r="C57" s="17"/>
    </row>
    <row r="58" spans="1:3" x14ac:dyDescent="0.15">
      <c r="A58" s="472" t="s">
        <v>635</v>
      </c>
      <c r="B58" s="5"/>
      <c r="C58" s="17"/>
    </row>
    <row r="59" spans="1:3" x14ac:dyDescent="0.15">
      <c r="A59" s="472" t="s">
        <v>636</v>
      </c>
      <c r="B59" s="5"/>
      <c r="C59" s="17"/>
    </row>
    <row r="60" spans="1:3" x14ac:dyDescent="0.15">
      <c r="A60" s="472" t="s">
        <v>637</v>
      </c>
      <c r="B60" s="5"/>
      <c r="C60" s="17"/>
    </row>
    <row r="61" spans="1:3" x14ac:dyDescent="0.15">
      <c r="A61" s="472" t="s">
        <v>638</v>
      </c>
      <c r="B61" s="5"/>
      <c r="C61" s="17"/>
    </row>
    <row r="62" spans="1:3" x14ac:dyDescent="0.15">
      <c r="A62" s="472" t="s">
        <v>639</v>
      </c>
      <c r="B62" s="5"/>
      <c r="C62" s="17"/>
    </row>
    <row r="63" spans="1:3" x14ac:dyDescent="0.15">
      <c r="A63" s="472" t="s">
        <v>640</v>
      </c>
      <c r="B63" s="5"/>
      <c r="C63" s="17"/>
    </row>
    <row r="64" spans="1:3" x14ac:dyDescent="0.15">
      <c r="A64" s="472" t="s">
        <v>641</v>
      </c>
      <c r="B64" s="5"/>
      <c r="C64" s="17"/>
    </row>
    <row r="65" spans="1:3" x14ac:dyDescent="0.15">
      <c r="A65" s="472" t="s">
        <v>642</v>
      </c>
      <c r="B65" s="5"/>
      <c r="C65" s="17"/>
    </row>
    <row r="66" spans="1:3" x14ac:dyDescent="0.15">
      <c r="A66" s="472" t="s">
        <v>643</v>
      </c>
      <c r="B66" s="5"/>
      <c r="C66" s="17"/>
    </row>
    <row r="67" spans="1:3" x14ac:dyDescent="0.15">
      <c r="A67" s="472" t="s">
        <v>644</v>
      </c>
      <c r="B67" s="5"/>
      <c r="C67" s="17"/>
    </row>
    <row r="68" spans="1:3" x14ac:dyDescent="0.15">
      <c r="A68" s="472" t="s">
        <v>645</v>
      </c>
      <c r="B68" s="5"/>
      <c r="C68" s="17"/>
    </row>
    <row r="69" spans="1:3" x14ac:dyDescent="0.15">
      <c r="A69" s="472" t="s">
        <v>646</v>
      </c>
      <c r="B69" s="5"/>
      <c r="C69" s="17"/>
    </row>
    <row r="70" spans="1:3" x14ac:dyDescent="0.15">
      <c r="A70" s="472" t="s">
        <v>647</v>
      </c>
      <c r="B70" s="5"/>
      <c r="C70" s="17"/>
    </row>
    <row r="71" spans="1:3" x14ac:dyDescent="0.15">
      <c r="A71" s="472" t="s">
        <v>648</v>
      </c>
      <c r="B71" s="5"/>
      <c r="C71" s="17"/>
    </row>
    <row r="72" spans="1:3" x14ac:dyDescent="0.15">
      <c r="A72" s="472" t="s">
        <v>649</v>
      </c>
    </row>
    <row r="73" spans="1:3" x14ac:dyDescent="0.15">
      <c r="A73" s="472" t="s">
        <v>650</v>
      </c>
    </row>
    <row r="74" spans="1:3" x14ac:dyDescent="0.15">
      <c r="A74" s="472" t="s">
        <v>651</v>
      </c>
    </row>
    <row r="75" spans="1:3" x14ac:dyDescent="0.15">
      <c r="A75" s="472" t="s">
        <v>652</v>
      </c>
    </row>
    <row r="76" spans="1:3" x14ac:dyDescent="0.15">
      <c r="A76" s="472" t="s">
        <v>653</v>
      </c>
    </row>
    <row r="77" spans="1:3" x14ac:dyDescent="0.15">
      <c r="A77" s="472" t="s">
        <v>654</v>
      </c>
    </row>
    <row r="78" spans="1:3" x14ac:dyDescent="0.15">
      <c r="A78" s="472" t="s">
        <v>655</v>
      </c>
    </row>
    <row r="79" spans="1:3" x14ac:dyDescent="0.15">
      <c r="A79" s="472" t="s">
        <v>656</v>
      </c>
    </row>
    <row r="80" spans="1:3" x14ac:dyDescent="0.15">
      <c r="A80" s="472" t="s">
        <v>657</v>
      </c>
    </row>
    <row r="81" spans="1:1" x14ac:dyDescent="0.15">
      <c r="A81" s="472" t="s">
        <v>658</v>
      </c>
    </row>
    <row r="82" spans="1:1" x14ac:dyDescent="0.15">
      <c r="A82" s="472" t="s">
        <v>659</v>
      </c>
    </row>
    <row r="83" spans="1:1" x14ac:dyDescent="0.15">
      <c r="A83" s="472" t="s">
        <v>660</v>
      </c>
    </row>
    <row r="84" spans="1:1" x14ac:dyDescent="0.15">
      <c r="A84" s="472" t="s">
        <v>661</v>
      </c>
    </row>
    <row r="85" spans="1:1" x14ac:dyDescent="0.15">
      <c r="A85" s="472" t="s">
        <v>662</v>
      </c>
    </row>
    <row r="86" spans="1:1" x14ac:dyDescent="0.15">
      <c r="A86" s="472" t="s">
        <v>663</v>
      </c>
    </row>
    <row r="87" spans="1:1" x14ac:dyDescent="0.15">
      <c r="A87" s="472" t="s">
        <v>664</v>
      </c>
    </row>
    <row r="88" spans="1:1" x14ac:dyDescent="0.15">
      <c r="A88" s="472" t="s">
        <v>665</v>
      </c>
    </row>
    <row r="89" spans="1:1" x14ac:dyDescent="0.15">
      <c r="A89" s="472" t="s">
        <v>666</v>
      </c>
    </row>
    <row r="90" spans="1:1" x14ac:dyDescent="0.15">
      <c r="A90" s="472" t="s">
        <v>667</v>
      </c>
    </row>
    <row r="91" spans="1:1" x14ac:dyDescent="0.15">
      <c r="A91" s="472" t="s">
        <v>668</v>
      </c>
    </row>
    <row r="92" spans="1:1" x14ac:dyDescent="0.15">
      <c r="A92" s="472" t="s">
        <v>669</v>
      </c>
    </row>
    <row r="93" spans="1:1" x14ac:dyDescent="0.15">
      <c r="A93" s="472" t="s">
        <v>670</v>
      </c>
    </row>
    <row r="94" spans="1:1" x14ac:dyDescent="0.15">
      <c r="A94" s="472" t="s">
        <v>671</v>
      </c>
    </row>
    <row r="95" spans="1:1" x14ac:dyDescent="0.15">
      <c r="A95" s="472" t="s">
        <v>672</v>
      </c>
    </row>
    <row r="96" spans="1:1" x14ac:dyDescent="0.15">
      <c r="A96" s="472" t="s">
        <v>673</v>
      </c>
    </row>
    <row r="97" spans="1:1" x14ac:dyDescent="0.15">
      <c r="A97" s="472" t="s">
        <v>674</v>
      </c>
    </row>
    <row r="98" spans="1:1" x14ac:dyDescent="0.15">
      <c r="A98" s="472" t="s">
        <v>675</v>
      </c>
    </row>
    <row r="99" spans="1:1" x14ac:dyDescent="0.15">
      <c r="A99" s="472" t="s">
        <v>676</v>
      </c>
    </row>
    <row r="100" spans="1:1" x14ac:dyDescent="0.15">
      <c r="A100" s="472" t="s">
        <v>677</v>
      </c>
    </row>
    <row r="101" spans="1:1" x14ac:dyDescent="0.15">
      <c r="A101" s="472" t="s">
        <v>678</v>
      </c>
    </row>
    <row r="102" spans="1:1" x14ac:dyDescent="0.15">
      <c r="A102" s="472" t="s">
        <v>679</v>
      </c>
    </row>
    <row r="103" spans="1:1" x14ac:dyDescent="0.15">
      <c r="A103" s="472" t="s">
        <v>680</v>
      </c>
    </row>
    <row r="104" spans="1:1" x14ac:dyDescent="0.15">
      <c r="A104" s="472" t="s">
        <v>681</v>
      </c>
    </row>
    <row r="105" spans="1:1" x14ac:dyDescent="0.15">
      <c r="A105" s="472" t="s">
        <v>682</v>
      </c>
    </row>
    <row r="106" spans="1:1" x14ac:dyDescent="0.15">
      <c r="A106" s="472" t="s">
        <v>683</v>
      </c>
    </row>
    <row r="107" spans="1:1" x14ac:dyDescent="0.15">
      <c r="A107" s="472" t="s">
        <v>684</v>
      </c>
    </row>
    <row r="108" spans="1:1" x14ac:dyDescent="0.15">
      <c r="A108" s="472" t="s">
        <v>685</v>
      </c>
    </row>
    <row r="109" spans="1:1" x14ac:dyDescent="0.15">
      <c r="A109" s="472" t="s">
        <v>686</v>
      </c>
    </row>
    <row r="110" spans="1:1" x14ac:dyDescent="0.15">
      <c r="A110" s="472" t="s">
        <v>687</v>
      </c>
    </row>
    <row r="111" spans="1:1" x14ac:dyDescent="0.15">
      <c r="A111" s="472" t="s">
        <v>688</v>
      </c>
    </row>
    <row r="112" spans="1:1" x14ac:dyDescent="0.15">
      <c r="A112" s="472" t="s">
        <v>689</v>
      </c>
    </row>
    <row r="113" spans="1:1" x14ac:dyDescent="0.15">
      <c r="A113" s="472" t="s">
        <v>690</v>
      </c>
    </row>
    <row r="114" spans="1:1" x14ac:dyDescent="0.15">
      <c r="A114" s="472" t="s">
        <v>691</v>
      </c>
    </row>
    <row r="115" spans="1:1" x14ac:dyDescent="0.15">
      <c r="A115" s="472" t="s">
        <v>692</v>
      </c>
    </row>
    <row r="116" spans="1:1" x14ac:dyDescent="0.15">
      <c r="A116" s="472" t="s">
        <v>693</v>
      </c>
    </row>
    <row r="117" spans="1:1" x14ac:dyDescent="0.15">
      <c r="A117" s="472" t="s">
        <v>694</v>
      </c>
    </row>
    <row r="118" spans="1:1" x14ac:dyDescent="0.15">
      <c r="A118" s="472" t="s">
        <v>695</v>
      </c>
    </row>
    <row r="119" spans="1:1" x14ac:dyDescent="0.15">
      <c r="A119" s="472" t="s">
        <v>696</v>
      </c>
    </row>
    <row r="120" spans="1:1" x14ac:dyDescent="0.15">
      <c r="A120" s="472" t="s">
        <v>697</v>
      </c>
    </row>
    <row r="121" spans="1:1" x14ac:dyDescent="0.15">
      <c r="A121" s="472" t="s">
        <v>698</v>
      </c>
    </row>
    <row r="122" spans="1:1" x14ac:dyDescent="0.15">
      <c r="A122" s="472" t="s">
        <v>699</v>
      </c>
    </row>
    <row r="123" spans="1:1" x14ac:dyDescent="0.15">
      <c r="A123" s="472" t="s">
        <v>700</v>
      </c>
    </row>
    <row r="124" spans="1:1" x14ac:dyDescent="0.15">
      <c r="A124" s="472" t="s">
        <v>701</v>
      </c>
    </row>
    <row r="125" spans="1:1" x14ac:dyDescent="0.15">
      <c r="A125" s="472" t="s">
        <v>702</v>
      </c>
    </row>
    <row r="126" spans="1:1" x14ac:dyDescent="0.15">
      <c r="A126" s="472" t="s">
        <v>703</v>
      </c>
    </row>
    <row r="127" spans="1:1" x14ac:dyDescent="0.15">
      <c r="A127" s="472" t="s">
        <v>704</v>
      </c>
    </row>
    <row r="128" spans="1:1" x14ac:dyDescent="0.15">
      <c r="A128" s="472" t="s">
        <v>705</v>
      </c>
    </row>
    <row r="129" spans="1:1" x14ac:dyDescent="0.15">
      <c r="A129" s="472" t="s">
        <v>706</v>
      </c>
    </row>
    <row r="130" spans="1:1" x14ac:dyDescent="0.15">
      <c r="A130" s="472" t="s">
        <v>707</v>
      </c>
    </row>
    <row r="131" spans="1:1" x14ac:dyDescent="0.15">
      <c r="A131" s="472" t="s">
        <v>708</v>
      </c>
    </row>
    <row r="132" spans="1:1" x14ac:dyDescent="0.15">
      <c r="A132" s="472" t="s">
        <v>709</v>
      </c>
    </row>
    <row r="133" spans="1:1" x14ac:dyDescent="0.15">
      <c r="A133" s="472" t="s">
        <v>710</v>
      </c>
    </row>
    <row r="134" spans="1:1" x14ac:dyDescent="0.15">
      <c r="A134" s="472" t="s">
        <v>711</v>
      </c>
    </row>
    <row r="135" spans="1:1" x14ac:dyDescent="0.15">
      <c r="A135" s="472" t="s">
        <v>712</v>
      </c>
    </row>
    <row r="136" spans="1:1" x14ac:dyDescent="0.15">
      <c r="A136" s="472" t="s">
        <v>713</v>
      </c>
    </row>
    <row r="137" spans="1:1" x14ac:dyDescent="0.15">
      <c r="A137" s="472" t="s">
        <v>714</v>
      </c>
    </row>
    <row r="138" spans="1:1" x14ac:dyDescent="0.15">
      <c r="A138" s="472" t="s">
        <v>715</v>
      </c>
    </row>
    <row r="139" spans="1:1" x14ac:dyDescent="0.15">
      <c r="A139" s="472" t="s">
        <v>716</v>
      </c>
    </row>
    <row r="140" spans="1:1" x14ac:dyDescent="0.15">
      <c r="A140" s="472" t="s">
        <v>717</v>
      </c>
    </row>
    <row r="141" spans="1:1" x14ac:dyDescent="0.15">
      <c r="A141" s="472" t="s">
        <v>718</v>
      </c>
    </row>
    <row r="142" spans="1:1" x14ac:dyDescent="0.15">
      <c r="A142" s="472" t="s">
        <v>719</v>
      </c>
    </row>
    <row r="143" spans="1:1" x14ac:dyDescent="0.15">
      <c r="A143" s="472" t="s">
        <v>720</v>
      </c>
    </row>
    <row r="144" spans="1:1" x14ac:dyDescent="0.15">
      <c r="A144" s="472" t="s">
        <v>721</v>
      </c>
    </row>
    <row r="145" spans="1:1" x14ac:dyDescent="0.15">
      <c r="A145" s="472" t="s">
        <v>722</v>
      </c>
    </row>
    <row r="146" spans="1:1" x14ac:dyDescent="0.15">
      <c r="A146" s="472" t="s">
        <v>723</v>
      </c>
    </row>
    <row r="147" spans="1:1" x14ac:dyDescent="0.15">
      <c r="A147" s="472" t="s">
        <v>724</v>
      </c>
    </row>
    <row r="148" spans="1:1" x14ac:dyDescent="0.15">
      <c r="A148" s="472" t="s">
        <v>725</v>
      </c>
    </row>
    <row r="149" spans="1:1" x14ac:dyDescent="0.15">
      <c r="A149" s="472" t="s">
        <v>726</v>
      </c>
    </row>
    <row r="150" spans="1:1" x14ac:dyDescent="0.15">
      <c r="A150" s="472" t="s">
        <v>727</v>
      </c>
    </row>
    <row r="151" spans="1:1" x14ac:dyDescent="0.15">
      <c r="A151" s="472" t="s">
        <v>728</v>
      </c>
    </row>
    <row r="152" spans="1:1" x14ac:dyDescent="0.15">
      <c r="A152" s="472" t="s">
        <v>729</v>
      </c>
    </row>
    <row r="153" spans="1:1" x14ac:dyDescent="0.15">
      <c r="A153" s="472" t="s">
        <v>730</v>
      </c>
    </row>
    <row r="154" spans="1:1" x14ac:dyDescent="0.15">
      <c r="A154" s="472" t="s">
        <v>731</v>
      </c>
    </row>
    <row r="155" spans="1:1" x14ac:dyDescent="0.15">
      <c r="A155" s="472" t="s">
        <v>732</v>
      </c>
    </row>
    <row r="156" spans="1:1" x14ac:dyDescent="0.15">
      <c r="A156" s="472" t="s">
        <v>733</v>
      </c>
    </row>
    <row r="157" spans="1:1" x14ac:dyDescent="0.15">
      <c r="A157" s="472" t="s">
        <v>734</v>
      </c>
    </row>
    <row r="158" spans="1:1" x14ac:dyDescent="0.15">
      <c r="A158" s="472" t="s">
        <v>735</v>
      </c>
    </row>
    <row r="159" spans="1:1" x14ac:dyDescent="0.15">
      <c r="A159" s="472" t="s">
        <v>736</v>
      </c>
    </row>
    <row r="160" spans="1:1" x14ac:dyDescent="0.15">
      <c r="A160" s="472" t="s">
        <v>737</v>
      </c>
    </row>
    <row r="161" spans="1:1" x14ac:dyDescent="0.15">
      <c r="A161" s="472" t="s">
        <v>738</v>
      </c>
    </row>
    <row r="162" spans="1:1" x14ac:dyDescent="0.15">
      <c r="A162" s="472" t="s">
        <v>739</v>
      </c>
    </row>
    <row r="163" spans="1:1" x14ac:dyDescent="0.15">
      <c r="A163" s="472" t="s">
        <v>740</v>
      </c>
    </row>
    <row r="164" spans="1:1" x14ac:dyDescent="0.15">
      <c r="A164" s="472" t="s">
        <v>741</v>
      </c>
    </row>
    <row r="165" spans="1:1" x14ac:dyDescent="0.15">
      <c r="A165" s="472" t="s">
        <v>742</v>
      </c>
    </row>
    <row r="166" spans="1:1" x14ac:dyDescent="0.15">
      <c r="A166" s="472" t="s">
        <v>743</v>
      </c>
    </row>
    <row r="167" spans="1:1" x14ac:dyDescent="0.15">
      <c r="A167" s="472" t="s">
        <v>744</v>
      </c>
    </row>
  </sheetData>
  <sheetProtection algorithmName="SHA-512" hashValue="LsJi+v/0PYibWVmDrdZ9rXLJwi9uC0YKrP6qVpInxhNWs8h7t+x2dAcrq8T+duZhbF0qKH/9HbQi9xJxUm70pw==" saltValue="yZ+Aox7BYNAlxATXO84rrw==" spinCount="100000" sheet="1" objects="1" scenarios="1"/>
  <sortState xmlns:xlrd2="http://schemas.microsoft.com/office/spreadsheetml/2017/richdata2" ref="A9:A228">
    <sortCondition ref="A9"/>
  </sortState>
  <customSheetViews>
    <customSheetView guid="{685A2E79-1796-44F8-B950-02A0300E5822}" fitToPage="1">
      <selection sqref="A1:B1"/>
      <pageMargins left="0.75" right="0.75" top="1" bottom="1" header="0.5" footer="0.5"/>
      <pageSetup scale="66" orientation="portrait" r:id="rId1"/>
      <headerFooter alignWithMargins="0"/>
    </customSheetView>
  </customSheetViews>
  <mergeCells count="3">
    <mergeCell ref="B12:C12"/>
    <mergeCell ref="B7:C8"/>
    <mergeCell ref="B9:C10"/>
  </mergeCells>
  <phoneticPr fontId="25" type="noConversion"/>
  <hyperlinks>
    <hyperlink ref="B12" location="'General Information'!C13" display="Return to the General Information Worksheet" xr:uid="{00000000-0004-0000-0C00-000000000000}"/>
    <hyperlink ref="A2" r:id="rId2" xr:uid="{00000000-0004-0000-0C00-000001000000}"/>
    <hyperlink ref="A3" r:id="rId3" xr:uid="{00000000-0004-0000-0C00-000002000000}"/>
    <hyperlink ref="A5" r:id="rId4" xr:uid="{00000000-0004-0000-0C00-000003000000}"/>
  </hyperlinks>
  <pageMargins left="0.75" right="0.75" top="1" bottom="1" header="0.5" footer="0.5"/>
  <pageSetup scale="73" orientation="portrait" r:id="rId5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S21"/>
  <sheetViews>
    <sheetView zoomScaleNormal="100" workbookViewId="0">
      <selection activeCell="D2" sqref="D2"/>
    </sheetView>
  </sheetViews>
  <sheetFormatPr baseColWidth="10" defaultColWidth="9.1640625" defaultRowHeight="13" x14ac:dyDescent="0.15"/>
  <cols>
    <col min="1" max="1" width="26.5" style="1" bestFit="1" customWidth="1"/>
    <col min="2" max="2" width="5.1640625" style="1" bestFit="1" customWidth="1"/>
    <col min="3" max="3" width="23.5" style="1" bestFit="1" customWidth="1"/>
    <col min="4" max="4" width="13.33203125" style="287" bestFit="1" customWidth="1"/>
    <col min="5" max="5" width="16.6640625" style="287" bestFit="1" customWidth="1"/>
    <col min="6" max="6" width="5.1640625" style="1" bestFit="1" customWidth="1"/>
    <col min="7" max="7" width="16.1640625" style="1" bestFit="1" customWidth="1"/>
    <col min="8" max="8" width="4.5" style="1" bestFit="1" customWidth="1"/>
    <col min="9" max="9" width="5.6640625" style="1" bestFit="1" customWidth="1"/>
    <col min="10" max="10" width="8.1640625" style="1" bestFit="1" customWidth="1"/>
    <col min="11" max="11" width="13.6640625" style="1" bestFit="1" customWidth="1"/>
    <col min="12" max="12" width="22.83203125" style="1" bestFit="1" customWidth="1"/>
    <col min="13" max="13" width="14.33203125" style="1" bestFit="1" customWidth="1"/>
    <col min="14" max="14" width="11.83203125" style="1" bestFit="1" customWidth="1"/>
    <col min="15" max="15" width="13.1640625" style="1" bestFit="1" customWidth="1"/>
    <col min="16" max="16" width="13.83203125" style="1" bestFit="1" customWidth="1"/>
    <col min="17" max="17" width="23" style="1" bestFit="1" customWidth="1"/>
    <col min="18" max="18" width="10.83203125" style="1" bestFit="1" customWidth="1"/>
    <col min="19" max="19" width="6.5" style="1" bestFit="1" customWidth="1"/>
    <col min="20" max="20" width="10.83203125" style="1" bestFit="1" customWidth="1"/>
    <col min="21" max="21" width="6.5" style="1" bestFit="1" customWidth="1"/>
    <col min="22" max="22" width="10.83203125" style="1" bestFit="1" customWidth="1"/>
    <col min="23" max="23" width="6.5" style="1" bestFit="1" customWidth="1"/>
    <col min="24" max="24" width="10.83203125" style="1" bestFit="1" customWidth="1"/>
    <col min="25" max="25" width="6.5" style="1" bestFit="1" customWidth="1"/>
    <col min="26" max="26" width="10.83203125" style="1" bestFit="1" customWidth="1"/>
    <col min="27" max="27" width="6.5" style="1" bestFit="1" customWidth="1"/>
    <col min="28" max="28" width="10.83203125" style="1" bestFit="1" customWidth="1"/>
    <col min="29" max="29" width="6.5" style="1" bestFit="1" customWidth="1"/>
    <col min="30" max="30" width="11.6640625" style="1" bestFit="1" customWidth="1"/>
    <col min="31" max="31" width="10.1640625" style="1" bestFit="1" customWidth="1"/>
    <col min="32" max="32" width="35.5" style="1" bestFit="1" customWidth="1"/>
    <col min="33" max="33" width="33.33203125" style="1" bestFit="1" customWidth="1"/>
    <col min="34" max="34" width="35.5" style="1" bestFit="1" customWidth="1"/>
    <col min="35" max="35" width="33.1640625" style="1" bestFit="1" customWidth="1"/>
    <col min="36" max="36" width="33.5" style="1" bestFit="1" customWidth="1"/>
    <col min="37" max="37" width="38.5" style="1" bestFit="1" customWidth="1"/>
    <col min="38" max="38" width="46.33203125" style="1" bestFit="1" customWidth="1"/>
    <col min="39" max="39" width="43.33203125" style="1" bestFit="1" customWidth="1"/>
    <col min="40" max="40" width="42.33203125" style="1" bestFit="1" customWidth="1"/>
    <col min="41" max="41" width="46.33203125" style="1" bestFit="1" customWidth="1"/>
    <col min="42" max="42" width="43.33203125" style="1" bestFit="1" customWidth="1"/>
    <col min="43" max="43" width="45" style="1" bestFit="1" customWidth="1"/>
    <col min="44" max="44" width="40.83203125" style="1" bestFit="1" customWidth="1"/>
    <col min="45" max="45" width="40.5" style="1" bestFit="1" customWidth="1"/>
    <col min="46" max="46" width="52.6640625" style="1" bestFit="1" customWidth="1"/>
    <col min="47" max="47" width="51.6640625" style="1" bestFit="1" customWidth="1"/>
    <col min="48" max="48" width="52.33203125" style="1" bestFit="1" customWidth="1"/>
    <col min="49" max="49" width="46.33203125" style="1" bestFit="1" customWidth="1"/>
    <col min="50" max="50" width="35.83203125" style="1" bestFit="1" customWidth="1"/>
    <col min="51" max="51" width="33.1640625" style="1" bestFit="1" customWidth="1"/>
    <col min="52" max="52" width="35.1640625" style="1" bestFit="1" customWidth="1"/>
    <col min="53" max="53" width="36.5" style="1" bestFit="1" customWidth="1"/>
    <col min="54" max="54" width="38" style="1" bestFit="1" customWidth="1"/>
    <col min="55" max="55" width="42.83203125" style="1" bestFit="1" customWidth="1"/>
    <col min="56" max="56" width="37.6640625" style="1" bestFit="1" customWidth="1"/>
    <col min="57" max="57" width="46.33203125" style="1" bestFit="1" customWidth="1"/>
    <col min="58" max="58" width="43.33203125" style="1" bestFit="1" customWidth="1"/>
    <col min="59" max="59" width="42.33203125" style="1" bestFit="1" customWidth="1"/>
    <col min="60" max="60" width="46.33203125" style="1" bestFit="1" customWidth="1"/>
    <col min="61" max="61" width="45.6640625" style="1" bestFit="1" customWidth="1"/>
    <col min="62" max="62" width="42.33203125" style="1" bestFit="1" customWidth="1"/>
    <col min="63" max="63" width="40.83203125" style="1" bestFit="1" customWidth="1"/>
    <col min="64" max="64" width="40.5" style="1" bestFit="1" customWidth="1"/>
    <col min="65" max="65" width="42.1640625" style="1" bestFit="1" customWidth="1"/>
    <col min="66" max="66" width="43.5" style="1" bestFit="1" customWidth="1"/>
    <col min="67" max="67" width="47.5" style="1" bestFit="1" customWidth="1"/>
    <col min="68" max="68" width="31.83203125" style="1" bestFit="1" customWidth="1"/>
    <col min="69" max="69" width="25.83203125" style="1" bestFit="1" customWidth="1"/>
    <col min="70" max="70" width="33" style="1" bestFit="1" customWidth="1"/>
    <col min="71" max="71" width="34.5" style="1" bestFit="1" customWidth="1"/>
    <col min="72" max="72" width="35.83203125" style="1" bestFit="1" customWidth="1"/>
    <col min="73" max="73" width="40.6640625" style="1" bestFit="1" customWidth="1"/>
    <col min="74" max="74" width="20.5" style="1" bestFit="1" customWidth="1"/>
    <col min="75" max="75" width="27.6640625" style="1" bestFit="1" customWidth="1"/>
    <col min="76" max="76" width="29.1640625" style="1" bestFit="1" customWidth="1"/>
    <col min="77" max="77" width="30.5" style="1" bestFit="1" customWidth="1"/>
    <col min="78" max="78" width="35.5" style="1" bestFit="1" customWidth="1"/>
    <col min="79" max="79" width="27.5" style="1" bestFit="1" customWidth="1"/>
    <col min="80" max="80" width="27.33203125" style="1" bestFit="1" customWidth="1"/>
    <col min="81" max="81" width="28.6640625" style="1" bestFit="1" customWidth="1"/>
    <col min="82" max="82" width="30.1640625" style="1" bestFit="1" customWidth="1"/>
    <col min="83" max="83" width="35" style="1" bestFit="1" customWidth="1"/>
    <col min="84" max="84" width="35.1640625" style="1" bestFit="1" customWidth="1"/>
    <col min="85" max="85" width="21.83203125" style="1" bestFit="1" customWidth="1"/>
    <col min="86" max="86" width="33" style="1" bestFit="1" customWidth="1"/>
    <col min="87" max="87" width="24.1640625" style="1" bestFit="1" customWidth="1"/>
    <col min="88" max="88" width="25.5" style="1" bestFit="1" customWidth="1"/>
    <col min="89" max="89" width="30.5" style="1" bestFit="1" customWidth="1"/>
    <col min="90" max="90" width="19.5" style="1" bestFit="1" customWidth="1"/>
    <col min="91" max="91" width="32.5" style="1" bestFit="1" customWidth="1"/>
    <col min="92" max="92" width="25.33203125" style="1" bestFit="1" customWidth="1"/>
    <col min="93" max="93" width="32.5" style="1" bestFit="1" customWidth="1"/>
    <col min="94" max="94" width="35.6640625" style="1" bestFit="1" customWidth="1"/>
    <col min="95" max="95" width="31.83203125" style="1" bestFit="1" customWidth="1"/>
    <col min="96" max="96" width="15.83203125" style="1" bestFit="1" customWidth="1"/>
    <col min="97" max="97" width="36.5" style="1" bestFit="1" customWidth="1"/>
    <col min="98" max="98" width="24.5" style="1" bestFit="1" customWidth="1"/>
    <col min="99" max="99" width="11.6640625" style="1" bestFit="1" customWidth="1"/>
    <col min="100" max="100" width="23.6640625" style="1" bestFit="1" customWidth="1"/>
    <col min="101" max="101" width="24.5" style="1" bestFit="1" customWidth="1"/>
    <col min="102" max="102" width="24.1640625" style="1" bestFit="1" customWidth="1"/>
    <col min="103" max="103" width="35" style="1" bestFit="1" customWidth="1"/>
    <col min="104" max="104" width="10.83203125" style="1" bestFit="1" customWidth="1"/>
    <col min="105" max="105" width="15.83203125" style="1" bestFit="1" customWidth="1"/>
    <col min="106" max="106" width="36.5" style="1" bestFit="1" customWidth="1"/>
    <col min="107" max="107" width="38" style="1" bestFit="1" customWidth="1"/>
    <col min="108" max="108" width="42.83203125" style="1" bestFit="1" customWidth="1"/>
    <col min="109" max="109" width="37.6640625" style="1" bestFit="1" customWidth="1"/>
    <col min="110" max="110" width="31.6640625" style="1" bestFit="1" customWidth="1"/>
    <col min="111" max="111" width="39" style="1" bestFit="1" customWidth="1"/>
    <col min="112" max="112" width="40.5" style="1" bestFit="1" customWidth="1"/>
    <col min="113" max="113" width="41.6640625" style="1" bestFit="1" customWidth="1"/>
    <col min="114" max="114" width="45.6640625" style="1" bestFit="1" customWidth="1"/>
    <col min="115" max="115" width="26" style="1" bestFit="1" customWidth="1"/>
    <col min="116" max="116" width="33.1640625" style="1" bestFit="1" customWidth="1"/>
    <col min="117" max="117" width="34.6640625" style="1" bestFit="1" customWidth="1"/>
    <col min="118" max="118" width="36" style="1" bestFit="1" customWidth="1"/>
    <col min="119" max="119" width="40" style="1" bestFit="1" customWidth="1"/>
    <col min="120" max="120" width="23.5" style="1" bestFit="1" customWidth="1"/>
    <col min="121" max="121" width="30.6640625" style="1" bestFit="1" customWidth="1"/>
    <col min="122" max="122" width="32.1640625" style="1" bestFit="1" customWidth="1"/>
    <col min="123" max="123" width="33.5" style="1" bestFit="1" customWidth="1"/>
    <col min="124" max="124" width="38.5" style="1" bestFit="1" customWidth="1"/>
    <col min="125" max="125" width="44.5" style="1" bestFit="1" customWidth="1"/>
    <col min="126" max="126" width="51.6640625" style="1" bestFit="1" customWidth="1"/>
    <col min="127" max="127" width="53.1640625" style="1" bestFit="1" customWidth="1"/>
    <col min="128" max="128" width="54.5" style="1" bestFit="1" customWidth="1"/>
    <col min="129" max="129" width="59.5" style="1" bestFit="1" customWidth="1"/>
    <col min="130" max="130" width="9.6640625" style="1" bestFit="1" customWidth="1"/>
    <col min="131" max="131" width="10.83203125" style="1" bestFit="1" customWidth="1"/>
    <col min="132" max="132" width="15.83203125" style="1" bestFit="1" customWidth="1"/>
    <col min="133" max="133" width="41.6640625" style="1" bestFit="1" customWidth="1"/>
    <col min="134" max="134" width="45.6640625" style="1" bestFit="1" customWidth="1"/>
    <col min="135" max="135" width="29.5" style="1" bestFit="1" customWidth="1"/>
    <col min="136" max="136" width="23.5" style="1" bestFit="1" customWidth="1"/>
    <col min="137" max="137" width="30.6640625" style="1" bestFit="1" customWidth="1"/>
    <col min="138" max="138" width="32.1640625" style="1" bestFit="1" customWidth="1"/>
    <col min="139" max="139" width="33.5" style="1" bestFit="1" customWidth="1"/>
    <col min="140" max="140" width="37.5" style="1" bestFit="1" customWidth="1"/>
    <col min="141" max="141" width="29.5" style="1" bestFit="1" customWidth="1"/>
    <col min="142" max="142" width="23.5" style="1" bestFit="1" customWidth="1"/>
    <col min="143" max="143" width="30.6640625" style="1" bestFit="1" customWidth="1"/>
    <col min="144" max="144" width="32.1640625" style="1" bestFit="1" customWidth="1"/>
    <col min="145" max="145" width="33.5" style="1" bestFit="1" customWidth="1"/>
    <col min="146" max="146" width="37.5" style="1" bestFit="1" customWidth="1"/>
    <col min="147" max="147" width="38.1640625" style="1" bestFit="1" customWidth="1"/>
    <col min="148" max="148" width="32" style="1" bestFit="1" customWidth="1"/>
    <col min="149" max="149" width="39.33203125" style="1" bestFit="1" customWidth="1"/>
    <col min="150" max="150" width="40.6640625" style="1" bestFit="1" customWidth="1"/>
    <col min="151" max="151" width="42.1640625" style="1" bestFit="1" customWidth="1"/>
    <col min="152" max="152" width="46" style="1" bestFit="1" customWidth="1"/>
    <col min="153" max="153" width="38.1640625" style="1" bestFit="1" customWidth="1"/>
    <col min="154" max="154" width="32" style="1" bestFit="1" customWidth="1"/>
    <col min="155" max="155" width="39.33203125" style="1" bestFit="1" customWidth="1"/>
    <col min="156" max="156" width="40.6640625" style="1" bestFit="1" customWidth="1"/>
    <col min="157" max="157" width="42.1640625" style="1" bestFit="1" customWidth="1"/>
    <col min="158" max="158" width="46" style="1" bestFit="1" customWidth="1"/>
    <col min="159" max="159" width="38.6640625" style="1" bestFit="1" customWidth="1"/>
    <col min="160" max="160" width="32.5" style="1" bestFit="1" customWidth="1"/>
    <col min="161" max="161" width="39.83203125" style="1" bestFit="1" customWidth="1"/>
    <col min="162" max="162" width="41.33203125" style="1" bestFit="1" customWidth="1"/>
    <col min="163" max="163" width="42.6640625" style="1" bestFit="1" customWidth="1"/>
    <col min="164" max="164" width="46.6640625" style="1" bestFit="1" customWidth="1"/>
    <col min="165" max="165" width="41.5" style="1" bestFit="1" customWidth="1"/>
    <col min="166" max="166" width="35.5" style="1" bestFit="1" customWidth="1"/>
    <col min="167" max="167" width="42.83203125" style="1" bestFit="1" customWidth="1"/>
    <col min="168" max="168" width="44.33203125" style="1" bestFit="1" customWidth="1"/>
    <col min="169" max="169" width="45.5" style="1" bestFit="1" customWidth="1"/>
    <col min="170" max="170" width="49.5" style="1" bestFit="1" customWidth="1"/>
    <col min="171" max="171" width="39.5" style="1" bestFit="1" customWidth="1"/>
    <col min="172" max="172" width="33.5" style="1" bestFit="1" customWidth="1"/>
    <col min="173" max="173" width="40.6640625" style="1" bestFit="1" customWidth="1"/>
    <col min="174" max="174" width="42.33203125" style="1" bestFit="1" customWidth="1"/>
    <col min="175" max="175" width="43.5" style="1" bestFit="1" customWidth="1"/>
    <col min="176" max="176" width="47.5" style="1" bestFit="1" customWidth="1"/>
    <col min="177" max="177" width="47.33203125" style="1" bestFit="1" customWidth="1"/>
    <col min="178" max="178" width="41.1640625" style="1" bestFit="1" customWidth="1"/>
    <col min="179" max="179" width="48.5" style="1" bestFit="1" customWidth="1"/>
    <col min="180" max="180" width="49.83203125" style="1" bestFit="1" customWidth="1"/>
    <col min="181" max="181" width="51.33203125" style="1" bestFit="1" customWidth="1"/>
    <col min="182" max="182" width="55.33203125" style="1" bestFit="1" customWidth="1"/>
    <col min="183" max="183" width="55.1640625" style="1" bestFit="1" customWidth="1"/>
    <col min="184" max="184" width="49" style="1" bestFit="1" customWidth="1"/>
    <col min="185" max="185" width="56.33203125" style="1" bestFit="1" customWidth="1"/>
    <col min="186" max="186" width="57.6640625" style="1" bestFit="1" customWidth="1"/>
    <col min="187" max="187" width="59.1640625" style="1" bestFit="1" customWidth="1"/>
    <col min="188" max="188" width="63.1640625" style="1" bestFit="1" customWidth="1"/>
    <col min="189" max="189" width="41.83203125" style="1" bestFit="1" customWidth="1"/>
    <col min="190" max="190" width="35.83203125" style="1" bestFit="1" customWidth="1"/>
    <col min="191" max="191" width="43.1640625" style="1" bestFit="1" customWidth="1"/>
    <col min="192" max="192" width="44.5" style="1" bestFit="1" customWidth="1"/>
    <col min="193" max="193" width="45.83203125" style="1" bestFit="1" customWidth="1"/>
    <col min="194" max="194" width="49.83203125" style="1" bestFit="1" customWidth="1"/>
    <col min="195" max="195" width="32" style="1" bestFit="1" customWidth="1"/>
    <col min="196" max="196" width="26" style="1" bestFit="1" customWidth="1"/>
    <col min="197" max="197" width="33.1640625" style="1" bestFit="1" customWidth="1"/>
    <col min="198" max="198" width="34.6640625" style="1" bestFit="1" customWidth="1"/>
    <col min="199" max="199" width="36" style="1" bestFit="1" customWidth="1"/>
    <col min="200" max="200" width="40" style="1" bestFit="1" customWidth="1"/>
    <col min="201" max="201" width="29.5" style="1" bestFit="1" customWidth="1"/>
    <col min="202" max="202" width="23.5" style="1" bestFit="1" customWidth="1"/>
    <col min="203" max="203" width="30.6640625" style="1" bestFit="1" customWidth="1"/>
    <col min="204" max="204" width="32.1640625" style="1" bestFit="1" customWidth="1"/>
    <col min="205" max="205" width="33.5" style="1" bestFit="1" customWidth="1"/>
    <col min="206" max="206" width="38.5" style="1" bestFit="1" customWidth="1"/>
    <col min="207" max="207" width="50.5" style="1" bestFit="1" customWidth="1"/>
    <col min="208" max="208" width="44.5" style="1" bestFit="1" customWidth="1"/>
    <col min="209" max="209" width="51.6640625" style="1" bestFit="1" customWidth="1"/>
    <col min="210" max="210" width="53.1640625" style="1" bestFit="1" customWidth="1"/>
    <col min="211" max="211" width="54.5" style="1" bestFit="1" customWidth="1"/>
    <col min="212" max="212" width="59.5" style="1" bestFit="1" customWidth="1"/>
    <col min="213" max="213" width="53.83203125" style="1" customWidth="1"/>
    <col min="214" max="214" width="44.33203125" style="1" bestFit="1" customWidth="1"/>
    <col min="215" max="216" width="47.83203125" style="1" bestFit="1" customWidth="1"/>
    <col min="217" max="217" width="35.6640625" style="1" bestFit="1" customWidth="1"/>
    <col min="218" max="219" width="15.33203125" style="1" bestFit="1" customWidth="1"/>
    <col min="220" max="221" width="30" style="1" bestFit="1" customWidth="1"/>
    <col min="222" max="222" width="36.5" style="1" bestFit="1" customWidth="1"/>
    <col min="223" max="224" width="20.6640625" style="1" bestFit="1" customWidth="1"/>
    <col min="225" max="226" width="35.5" style="1" bestFit="1" customWidth="1"/>
    <col min="227" max="227" width="10.83203125" style="1" bestFit="1" customWidth="1"/>
    <col min="228" max="228" width="15.83203125" style="1" bestFit="1" customWidth="1"/>
    <col min="229" max="231" width="9.1640625" style="1"/>
    <col min="232" max="232" width="14.83203125" style="1" bestFit="1" customWidth="1"/>
    <col min="233" max="16384" width="9.1640625" style="1"/>
  </cols>
  <sheetData>
    <row r="1" spans="1:227" s="3" customFormat="1" x14ac:dyDescent="0.15">
      <c r="A1" s="3" t="s">
        <v>146</v>
      </c>
      <c r="B1" s="15" t="s">
        <v>85</v>
      </c>
      <c r="C1" s="15" t="s">
        <v>73</v>
      </c>
      <c r="D1" s="156" t="s">
        <v>235</v>
      </c>
      <c r="E1" s="156" t="s">
        <v>247</v>
      </c>
      <c r="F1" s="15" t="s">
        <v>74</v>
      </c>
      <c r="G1" s="15" t="s">
        <v>76</v>
      </c>
      <c r="H1" s="15" t="s">
        <v>102</v>
      </c>
      <c r="I1" s="15" t="s">
        <v>110</v>
      </c>
      <c r="J1" s="15" t="s">
        <v>111</v>
      </c>
      <c r="K1" s="15" t="s">
        <v>91</v>
      </c>
      <c r="L1" s="15" t="s">
        <v>108</v>
      </c>
      <c r="M1" s="15" t="s">
        <v>75</v>
      </c>
      <c r="N1" s="15" t="s">
        <v>312</v>
      </c>
      <c r="O1" s="15" t="s">
        <v>313</v>
      </c>
      <c r="P1" s="15" t="s">
        <v>92</v>
      </c>
      <c r="Q1" s="15" t="s">
        <v>109</v>
      </c>
      <c r="R1" s="15" t="s">
        <v>77</v>
      </c>
      <c r="S1" s="15" t="s">
        <v>81</v>
      </c>
      <c r="T1" s="15" t="s">
        <v>78</v>
      </c>
      <c r="U1" s="15" t="s">
        <v>82</v>
      </c>
      <c r="V1" s="15" t="s">
        <v>79</v>
      </c>
      <c r="W1" s="15" t="s">
        <v>83</v>
      </c>
      <c r="X1" s="15" t="s">
        <v>80</v>
      </c>
      <c r="Y1" s="15" t="s">
        <v>84</v>
      </c>
      <c r="Z1" s="15" t="s">
        <v>139</v>
      </c>
      <c r="AA1" s="15" t="s">
        <v>140</v>
      </c>
      <c r="AB1" s="15" t="s">
        <v>141</v>
      </c>
      <c r="AC1" s="15" t="s">
        <v>142</v>
      </c>
      <c r="AD1" s="15" t="s">
        <v>86</v>
      </c>
      <c r="AE1" s="15" t="s">
        <v>87</v>
      </c>
      <c r="AF1" s="15" t="s">
        <v>116</v>
      </c>
      <c r="AG1" s="15" t="s">
        <v>115</v>
      </c>
    </row>
    <row r="2" spans="1:227" s="6" customFormat="1" x14ac:dyDescent="0.15">
      <c r="B2" s="210">
        <f>YEAR('General Information'!C49)</f>
        <v>1900</v>
      </c>
      <c r="C2" s="211" t="str">
        <f>'General Information'!C18</f>
        <v>Select your provider name.</v>
      </c>
      <c r="D2" s="212">
        <f>'General Information'!C19</f>
        <v>0</v>
      </c>
      <c r="E2" s="213">
        <f>'General Information'!C20</f>
        <v>0</v>
      </c>
      <c r="F2" s="211">
        <f>'General Information'!C21</f>
        <v>0</v>
      </c>
      <c r="G2" s="211">
        <f>'General Information'!C22</f>
        <v>0</v>
      </c>
      <c r="H2" s="211">
        <f>'General Information'!C23</f>
        <v>0</v>
      </c>
      <c r="I2" s="211">
        <f>'General Information'!C24</f>
        <v>0</v>
      </c>
      <c r="J2" s="211">
        <f>'General Information'!C25</f>
        <v>0</v>
      </c>
      <c r="K2" s="210">
        <f>'General Information'!C26</f>
        <v>0</v>
      </c>
      <c r="L2" s="210">
        <f>'General Information'!C27</f>
        <v>0</v>
      </c>
      <c r="M2" s="211">
        <f>'General Information'!C29</f>
        <v>0</v>
      </c>
      <c r="N2" s="211">
        <f>'General Information'!C30</f>
        <v>0</v>
      </c>
      <c r="O2" s="210">
        <f>'General Information'!C31</f>
        <v>0</v>
      </c>
      <c r="P2" s="210">
        <f>'General Information'!C32</f>
        <v>0</v>
      </c>
      <c r="Q2" s="210">
        <f>'General Information'!C33</f>
        <v>0</v>
      </c>
      <c r="R2" s="210">
        <f>'General Information'!C35</f>
        <v>0</v>
      </c>
      <c r="S2" s="211">
        <f>'General Information'!C36</f>
        <v>0</v>
      </c>
      <c r="T2" s="210">
        <f>'General Information'!C37</f>
        <v>0</v>
      </c>
      <c r="U2" s="211">
        <f>'General Information'!C38</f>
        <v>0</v>
      </c>
      <c r="V2" s="210">
        <f>'General Information'!C39</f>
        <v>0</v>
      </c>
      <c r="W2" s="211">
        <f>'General Information'!C40</f>
        <v>0</v>
      </c>
      <c r="X2" s="210">
        <f>'General Information'!C41</f>
        <v>0</v>
      </c>
      <c r="Y2" s="211">
        <f>'General Information'!C42</f>
        <v>0</v>
      </c>
      <c r="Z2" s="213">
        <f>'General Information'!C43</f>
        <v>0</v>
      </c>
      <c r="AA2" s="211">
        <f>'General Information'!C44</f>
        <v>0</v>
      </c>
      <c r="AB2" s="213">
        <f>'General Information'!C45</f>
        <v>0</v>
      </c>
      <c r="AC2" s="211">
        <f>'General Information'!C46</f>
        <v>0</v>
      </c>
      <c r="AD2" s="214">
        <f>'General Information'!C48</f>
        <v>0</v>
      </c>
      <c r="AE2" s="214">
        <f>'General Information'!C49</f>
        <v>0</v>
      </c>
      <c r="AF2" s="54" t="s">
        <v>117</v>
      </c>
      <c r="AG2" s="55">
        <f ca="1">NOW()</f>
        <v>44699.423370949073</v>
      </c>
    </row>
    <row r="3" spans="1:227" s="5" customFormat="1" x14ac:dyDescent="0.15">
      <c r="C3" s="3"/>
      <c r="D3" s="157"/>
      <c r="E3" s="15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227" s="15" customFormat="1" x14ac:dyDescent="0.15">
      <c r="A4" s="15" t="s">
        <v>169</v>
      </c>
      <c r="B4" s="15" t="s">
        <v>85</v>
      </c>
      <c r="C4" s="15" t="s">
        <v>73</v>
      </c>
      <c r="D4" s="156" t="s">
        <v>235</v>
      </c>
      <c r="E4" s="156" t="s">
        <v>247</v>
      </c>
      <c r="F4" s="15" t="s">
        <v>74</v>
      </c>
      <c r="G4" s="15" t="s">
        <v>76</v>
      </c>
      <c r="H4" s="15" t="s">
        <v>102</v>
      </c>
      <c r="I4" s="15" t="s">
        <v>110</v>
      </c>
      <c r="J4" s="15" t="s">
        <v>111</v>
      </c>
      <c r="K4" s="15" t="s">
        <v>91</v>
      </c>
      <c r="L4" s="15" t="s">
        <v>108</v>
      </c>
      <c r="M4" s="15" t="s">
        <v>75</v>
      </c>
      <c r="N4" s="15" t="s">
        <v>312</v>
      </c>
      <c r="O4" s="15" t="s">
        <v>313</v>
      </c>
      <c r="P4" s="15" t="s">
        <v>92</v>
      </c>
      <c r="Q4" s="15" t="s">
        <v>109</v>
      </c>
      <c r="R4" s="15" t="s">
        <v>77</v>
      </c>
      <c r="S4" s="15" t="s">
        <v>81</v>
      </c>
      <c r="T4" s="15" t="s">
        <v>78</v>
      </c>
      <c r="U4" s="15" t="s">
        <v>82</v>
      </c>
      <c r="V4" s="15" t="s">
        <v>79</v>
      </c>
      <c r="W4" s="15" t="s">
        <v>83</v>
      </c>
      <c r="X4" s="15" t="s">
        <v>80</v>
      </c>
      <c r="Y4" s="15" t="s">
        <v>84</v>
      </c>
      <c r="Z4" s="15" t="s">
        <v>139</v>
      </c>
      <c r="AA4" s="15" t="s">
        <v>140</v>
      </c>
      <c r="AB4" s="15" t="s">
        <v>141</v>
      </c>
      <c r="AC4" s="15" t="s">
        <v>142</v>
      </c>
      <c r="AD4" s="15" t="s">
        <v>86</v>
      </c>
      <c r="AE4" s="15" t="s">
        <v>87</v>
      </c>
      <c r="AF4" s="15" t="s">
        <v>382</v>
      </c>
      <c r="AG4" s="15" t="s">
        <v>383</v>
      </c>
      <c r="AH4" s="3" t="s">
        <v>384</v>
      </c>
      <c r="AI4" s="15" t="s">
        <v>385</v>
      </c>
      <c r="AJ4" s="15" t="s">
        <v>386</v>
      </c>
      <c r="AK4" s="15" t="s">
        <v>387</v>
      </c>
      <c r="AL4" s="15" t="s">
        <v>388</v>
      </c>
      <c r="AM4" s="15" t="s">
        <v>389</v>
      </c>
      <c r="AN4" s="15" t="s">
        <v>390</v>
      </c>
      <c r="AO4" s="15" t="s">
        <v>391</v>
      </c>
      <c r="AP4" s="15" t="s">
        <v>392</v>
      </c>
      <c r="AQ4" s="15" t="s">
        <v>393</v>
      </c>
      <c r="AR4" s="15" t="s">
        <v>394</v>
      </c>
      <c r="AS4" s="15" t="s">
        <v>395</v>
      </c>
      <c r="AT4" s="15" t="s">
        <v>396</v>
      </c>
      <c r="AU4" s="15" t="s">
        <v>397</v>
      </c>
      <c r="AV4" s="15" t="s">
        <v>398</v>
      </c>
      <c r="AW4" s="15" t="s">
        <v>399</v>
      </c>
      <c r="AX4" s="15" t="s">
        <v>400</v>
      </c>
      <c r="AY4" s="15" t="s">
        <v>401</v>
      </c>
      <c r="AZ4" s="15" t="s">
        <v>402</v>
      </c>
      <c r="BA4" s="15" t="s">
        <v>403</v>
      </c>
      <c r="BB4" s="15" t="s">
        <v>116</v>
      </c>
      <c r="BC4" s="15" t="s">
        <v>115</v>
      </c>
    </row>
    <row r="5" spans="1:227" s="18" customFormat="1" x14ac:dyDescent="0.15">
      <c r="B5" s="56">
        <f>B2</f>
        <v>1900</v>
      </c>
      <c r="C5" s="57" t="str">
        <f t="shared" ref="C5:AE5" si="0">C2</f>
        <v>Select your provider name.</v>
      </c>
      <c r="D5" s="158">
        <f t="shared" si="0"/>
        <v>0</v>
      </c>
      <c r="E5" s="159">
        <f t="shared" si="0"/>
        <v>0</v>
      </c>
      <c r="F5" s="57">
        <f>F2</f>
        <v>0</v>
      </c>
      <c r="G5" s="57">
        <f>G2</f>
        <v>0</v>
      </c>
      <c r="H5" s="57">
        <f>H2</f>
        <v>0</v>
      </c>
      <c r="I5" s="57">
        <f>I2</f>
        <v>0</v>
      </c>
      <c r="J5" s="57">
        <f>J2</f>
        <v>0</v>
      </c>
      <c r="K5" s="56">
        <f t="shared" si="0"/>
        <v>0</v>
      </c>
      <c r="L5" s="56">
        <f t="shared" si="0"/>
        <v>0</v>
      </c>
      <c r="M5" s="57">
        <f t="shared" si="0"/>
        <v>0</v>
      </c>
      <c r="N5" s="57">
        <f t="shared" si="0"/>
        <v>0</v>
      </c>
      <c r="O5" s="56">
        <f>O2</f>
        <v>0</v>
      </c>
      <c r="P5" s="56">
        <f t="shared" si="0"/>
        <v>0</v>
      </c>
      <c r="Q5" s="56">
        <f t="shared" si="0"/>
        <v>0</v>
      </c>
      <c r="R5" s="56">
        <f t="shared" si="0"/>
        <v>0</v>
      </c>
      <c r="S5" s="56">
        <f t="shared" si="0"/>
        <v>0</v>
      </c>
      <c r="T5" s="56">
        <f t="shared" si="0"/>
        <v>0</v>
      </c>
      <c r="U5" s="56">
        <f t="shared" si="0"/>
        <v>0</v>
      </c>
      <c r="V5" s="56">
        <f t="shared" si="0"/>
        <v>0</v>
      </c>
      <c r="W5" s="56">
        <f t="shared" si="0"/>
        <v>0</v>
      </c>
      <c r="X5" s="56">
        <f t="shared" si="0"/>
        <v>0</v>
      </c>
      <c r="Y5" s="56">
        <f t="shared" si="0"/>
        <v>0</v>
      </c>
      <c r="Z5" s="56">
        <f t="shared" si="0"/>
        <v>0</v>
      </c>
      <c r="AA5" s="56">
        <f t="shared" si="0"/>
        <v>0</v>
      </c>
      <c r="AB5" s="56">
        <f t="shared" si="0"/>
        <v>0</v>
      </c>
      <c r="AC5" s="56">
        <f t="shared" si="0"/>
        <v>0</v>
      </c>
      <c r="AD5" s="58">
        <f t="shared" si="0"/>
        <v>0</v>
      </c>
      <c r="AE5" s="58">
        <f t="shared" si="0"/>
        <v>0</v>
      </c>
      <c r="AF5" s="215">
        <f>'A-Revenue'!$C$8</f>
        <v>0</v>
      </c>
      <c r="AG5" s="215">
        <f>'A-Revenue'!$C$9</f>
        <v>0</v>
      </c>
      <c r="AH5" s="215">
        <f>'A-Revenue'!$C$10</f>
        <v>0</v>
      </c>
      <c r="AI5" s="215">
        <f>'A-Revenue'!$C$11</f>
        <v>0</v>
      </c>
      <c r="AJ5" s="215">
        <f>'A-Revenue'!$C$12</f>
        <v>0</v>
      </c>
      <c r="AK5" s="215">
        <f>'A-Revenue'!$C$13</f>
        <v>0</v>
      </c>
      <c r="AL5" s="215">
        <f>'A-Revenue'!$C$14</f>
        <v>0</v>
      </c>
      <c r="AM5" s="215">
        <f>'A-Revenue'!$C$15</f>
        <v>0</v>
      </c>
      <c r="AN5" s="215">
        <f>'A-Revenue'!$C$16</f>
        <v>0</v>
      </c>
      <c r="AO5" s="215">
        <f>'A-Revenue'!$C$17</f>
        <v>0</v>
      </c>
      <c r="AP5" s="215">
        <f>'A-Revenue'!$C$18</f>
        <v>0</v>
      </c>
      <c r="AQ5" s="215">
        <f>'A-Revenue'!$C$19</f>
        <v>0</v>
      </c>
      <c r="AR5" s="215">
        <f>'A-Revenue'!$C$20</f>
        <v>0</v>
      </c>
      <c r="AS5" s="215">
        <f>'A-Revenue'!$C$21</f>
        <v>0</v>
      </c>
      <c r="AT5" s="215">
        <f>'A-Revenue'!$C$22</f>
        <v>0</v>
      </c>
      <c r="AU5" s="215">
        <f>'A-Revenue'!$C$23</f>
        <v>0</v>
      </c>
      <c r="AV5" s="215">
        <f>'A-Revenue'!$C$24</f>
        <v>0</v>
      </c>
      <c r="AW5" s="215">
        <f>'A-Revenue'!$C$25</f>
        <v>0</v>
      </c>
      <c r="AX5" s="215">
        <f>'A-Revenue'!C$26</f>
        <v>0</v>
      </c>
      <c r="AY5" s="216">
        <f>'A-Revenue'!C27</f>
        <v>0</v>
      </c>
      <c r="AZ5" s="215">
        <f>'A-Revenue'!$C$29</f>
        <v>0</v>
      </c>
      <c r="BA5" s="215">
        <f>'A-Revenue'!C$30</f>
        <v>0</v>
      </c>
      <c r="BB5" s="210" t="str">
        <f>$AF$2</f>
        <v>tfaiella</v>
      </c>
      <c r="BC5" s="217">
        <f ca="1">$AG$2</f>
        <v>44699.423370949073</v>
      </c>
    </row>
    <row r="6" spans="1:227" s="43" customFormat="1" x14ac:dyDescent="0.15">
      <c r="D6" s="160"/>
      <c r="E6" s="160"/>
    </row>
    <row r="7" spans="1:227" s="15" customFormat="1" x14ac:dyDescent="0.15">
      <c r="A7" s="15" t="s">
        <v>272</v>
      </c>
      <c r="B7" s="15" t="s">
        <v>85</v>
      </c>
      <c r="C7" s="15" t="s">
        <v>73</v>
      </c>
      <c r="D7" s="156" t="s">
        <v>235</v>
      </c>
      <c r="E7" s="156" t="s">
        <v>247</v>
      </c>
      <c r="F7" s="15" t="s">
        <v>74</v>
      </c>
      <c r="G7" s="15" t="s">
        <v>76</v>
      </c>
      <c r="H7" s="15" t="s">
        <v>102</v>
      </c>
      <c r="I7" s="15" t="s">
        <v>110</v>
      </c>
      <c r="J7" s="15" t="s">
        <v>111</v>
      </c>
      <c r="K7" s="15" t="s">
        <v>91</v>
      </c>
      <c r="L7" s="15" t="s">
        <v>108</v>
      </c>
      <c r="M7" s="15" t="s">
        <v>75</v>
      </c>
      <c r="N7" s="15" t="s">
        <v>312</v>
      </c>
      <c r="O7" s="15" t="s">
        <v>313</v>
      </c>
      <c r="P7" s="15" t="s">
        <v>92</v>
      </c>
      <c r="Q7" s="15" t="s">
        <v>109</v>
      </c>
      <c r="R7" s="15" t="s">
        <v>77</v>
      </c>
      <c r="S7" s="15" t="s">
        <v>81</v>
      </c>
      <c r="T7" s="15" t="s">
        <v>78</v>
      </c>
      <c r="U7" s="15" t="s">
        <v>82</v>
      </c>
      <c r="V7" s="15" t="s">
        <v>79</v>
      </c>
      <c r="W7" s="15" t="s">
        <v>83</v>
      </c>
      <c r="X7" s="15" t="s">
        <v>80</v>
      </c>
      <c r="Y7" s="15" t="s">
        <v>84</v>
      </c>
      <c r="Z7" s="15" t="s">
        <v>139</v>
      </c>
      <c r="AA7" s="15" t="s">
        <v>140</v>
      </c>
      <c r="AB7" s="15" t="s">
        <v>141</v>
      </c>
      <c r="AC7" s="15" t="s">
        <v>142</v>
      </c>
      <c r="AD7" s="15" t="s">
        <v>86</v>
      </c>
      <c r="AE7" s="15" t="s">
        <v>87</v>
      </c>
      <c r="AF7" s="15" t="s">
        <v>404</v>
      </c>
      <c r="AG7" s="15" t="s">
        <v>405</v>
      </c>
      <c r="AH7" s="15" t="s">
        <v>406</v>
      </c>
      <c r="AI7" s="15" t="s">
        <v>407</v>
      </c>
      <c r="AJ7" s="15" t="s">
        <v>408</v>
      </c>
      <c r="AK7" s="13" t="s">
        <v>409</v>
      </c>
      <c r="AL7" s="15" t="s">
        <v>410</v>
      </c>
      <c r="AM7" s="15" t="s">
        <v>411</v>
      </c>
      <c r="AN7" s="15" t="s">
        <v>412</v>
      </c>
      <c r="AO7" s="15" t="s">
        <v>413</v>
      </c>
      <c r="AP7" s="15" t="s">
        <v>414</v>
      </c>
      <c r="AQ7" s="15" t="s">
        <v>415</v>
      </c>
      <c r="AR7" s="13" t="s">
        <v>551</v>
      </c>
      <c r="AS7" s="15" t="s">
        <v>552</v>
      </c>
      <c r="AT7" s="15" t="s">
        <v>553</v>
      </c>
      <c r="AU7" s="15" t="s">
        <v>554</v>
      </c>
      <c r="AV7" s="15" t="s">
        <v>555</v>
      </c>
      <c r="AW7" s="15" t="s">
        <v>556</v>
      </c>
      <c r="AX7" s="15" t="s">
        <v>416</v>
      </c>
      <c r="AY7" s="15" t="s">
        <v>417</v>
      </c>
      <c r="AZ7" s="15" t="s">
        <v>418</v>
      </c>
      <c r="BA7" s="15" t="s">
        <v>419</v>
      </c>
      <c r="BB7" s="15" t="s">
        <v>420</v>
      </c>
      <c r="BC7" s="15" t="s">
        <v>421</v>
      </c>
      <c r="BD7" s="15" t="s">
        <v>422</v>
      </c>
      <c r="BE7" s="15" t="s">
        <v>423</v>
      </c>
      <c r="BF7" s="15" t="s">
        <v>424</v>
      </c>
      <c r="BG7" s="15" t="s">
        <v>425</v>
      </c>
      <c r="BH7" s="15" t="s">
        <v>426</v>
      </c>
      <c r="BI7" s="15" t="s">
        <v>427</v>
      </c>
      <c r="BJ7" s="15" t="s">
        <v>428</v>
      </c>
      <c r="BK7" s="15" t="s">
        <v>429</v>
      </c>
      <c r="BL7" s="15" t="s">
        <v>430</v>
      </c>
      <c r="BM7" s="15" t="s">
        <v>431</v>
      </c>
      <c r="BN7" s="15" t="s">
        <v>432</v>
      </c>
      <c r="BO7" s="15" t="s">
        <v>433</v>
      </c>
      <c r="BP7" s="15" t="s">
        <v>434</v>
      </c>
      <c r="BQ7" s="15" t="s">
        <v>435</v>
      </c>
      <c r="BR7" s="15" t="s">
        <v>436</v>
      </c>
      <c r="BS7" s="15" t="s">
        <v>437</v>
      </c>
      <c r="BT7" s="15" t="s">
        <v>438</v>
      </c>
      <c r="BU7" s="15" t="s">
        <v>439</v>
      </c>
      <c r="BV7" s="15" t="s">
        <v>440</v>
      </c>
      <c r="BW7" s="15" t="s">
        <v>441</v>
      </c>
      <c r="BX7" s="15" t="s">
        <v>442</v>
      </c>
      <c r="BY7" s="15" t="s">
        <v>443</v>
      </c>
      <c r="BZ7" s="15" t="s">
        <v>444</v>
      </c>
      <c r="CA7" s="15" t="s">
        <v>445</v>
      </c>
      <c r="CB7" s="15" t="s">
        <v>446</v>
      </c>
      <c r="CC7" s="52" t="s">
        <v>557</v>
      </c>
      <c r="CD7" s="52" t="s">
        <v>447</v>
      </c>
      <c r="CE7" s="52" t="s">
        <v>448</v>
      </c>
      <c r="CF7" s="52" t="s">
        <v>449</v>
      </c>
      <c r="CG7" s="53" t="s">
        <v>450</v>
      </c>
      <c r="CH7" s="53" t="s">
        <v>451</v>
      </c>
      <c r="CI7" s="53" t="s">
        <v>452</v>
      </c>
      <c r="CJ7" s="53" t="s">
        <v>564</v>
      </c>
      <c r="CK7" s="53" t="s">
        <v>565</v>
      </c>
      <c r="CL7" s="53" t="s">
        <v>566</v>
      </c>
      <c r="CM7" s="53" t="s">
        <v>567</v>
      </c>
      <c r="CN7" s="14" t="s">
        <v>453</v>
      </c>
      <c r="CO7" s="15" t="s">
        <v>116</v>
      </c>
      <c r="CP7" s="15" t="s">
        <v>115</v>
      </c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EC7" s="1"/>
      <c r="ED7" s="1"/>
      <c r="EE7" s="1"/>
      <c r="EF7" s="1"/>
      <c r="EG7" s="1"/>
      <c r="EH7" s="1"/>
      <c r="EI7" s="1"/>
      <c r="EJ7" s="1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</row>
    <row r="8" spans="1:227" s="18" customFormat="1" x14ac:dyDescent="0.15">
      <c r="B8" s="56">
        <f>B2</f>
        <v>1900</v>
      </c>
      <c r="C8" s="57" t="str">
        <f t="shared" ref="C8:AE8" si="1">C2</f>
        <v>Select your provider name.</v>
      </c>
      <c r="D8" s="158">
        <f t="shared" si="1"/>
        <v>0</v>
      </c>
      <c r="E8" s="158">
        <f t="shared" si="1"/>
        <v>0</v>
      </c>
      <c r="F8" s="57">
        <f>F2</f>
        <v>0</v>
      </c>
      <c r="G8" s="57">
        <f>G2</f>
        <v>0</v>
      </c>
      <c r="H8" s="57">
        <f>H2</f>
        <v>0</v>
      </c>
      <c r="I8" s="57">
        <f>I2</f>
        <v>0</v>
      </c>
      <c r="J8" s="57">
        <f>J2</f>
        <v>0</v>
      </c>
      <c r="K8" s="56">
        <f t="shared" si="1"/>
        <v>0</v>
      </c>
      <c r="L8" s="56">
        <f t="shared" si="1"/>
        <v>0</v>
      </c>
      <c r="M8" s="57">
        <f t="shared" si="1"/>
        <v>0</v>
      </c>
      <c r="N8" s="57">
        <f t="shared" si="1"/>
        <v>0</v>
      </c>
      <c r="O8" s="56">
        <f>O2</f>
        <v>0</v>
      </c>
      <c r="P8" s="56">
        <f t="shared" si="1"/>
        <v>0</v>
      </c>
      <c r="Q8" s="56">
        <f t="shared" si="1"/>
        <v>0</v>
      </c>
      <c r="R8" s="56">
        <f t="shared" si="1"/>
        <v>0</v>
      </c>
      <c r="S8" s="56">
        <f t="shared" si="1"/>
        <v>0</v>
      </c>
      <c r="T8" s="56">
        <f t="shared" si="1"/>
        <v>0</v>
      </c>
      <c r="U8" s="56">
        <f t="shared" si="1"/>
        <v>0</v>
      </c>
      <c r="V8" s="56">
        <f t="shared" si="1"/>
        <v>0</v>
      </c>
      <c r="W8" s="56">
        <f t="shared" si="1"/>
        <v>0</v>
      </c>
      <c r="X8" s="56">
        <f t="shared" si="1"/>
        <v>0</v>
      </c>
      <c r="Y8" s="56">
        <f t="shared" si="1"/>
        <v>0</v>
      </c>
      <c r="Z8" s="56">
        <f t="shared" si="1"/>
        <v>0</v>
      </c>
      <c r="AA8" s="56">
        <f t="shared" si="1"/>
        <v>0</v>
      </c>
      <c r="AB8" s="56">
        <f t="shared" si="1"/>
        <v>0</v>
      </c>
      <c r="AC8" s="56">
        <f t="shared" si="1"/>
        <v>0</v>
      </c>
      <c r="AD8" s="58">
        <f t="shared" si="1"/>
        <v>0</v>
      </c>
      <c r="AE8" s="58">
        <f t="shared" si="1"/>
        <v>0</v>
      </c>
      <c r="AF8" s="59">
        <f>'C-Direct Care Expenses'!C$7</f>
        <v>0</v>
      </c>
      <c r="AG8" s="59">
        <f>'C-Direct Care Expenses'!D$7</f>
        <v>0</v>
      </c>
      <c r="AH8" s="59">
        <f>'C-Direct Care Expenses'!E$7</f>
        <v>0</v>
      </c>
      <c r="AI8" s="59">
        <f>'C-Direct Care Expenses'!F$7</f>
        <v>0</v>
      </c>
      <c r="AJ8" s="59">
        <f>'C-Direct Care Expenses'!G$7</f>
        <v>0</v>
      </c>
      <c r="AK8" s="59">
        <f>'C-Direct Care Expenses'!H$7</f>
        <v>0</v>
      </c>
      <c r="AL8" s="59">
        <f>'C-Direct Care Expenses'!C8</f>
        <v>0</v>
      </c>
      <c r="AM8" s="59">
        <f>'C-Direct Care Expenses'!D8</f>
        <v>0</v>
      </c>
      <c r="AN8" s="59">
        <f>'C-Direct Care Expenses'!E8</f>
        <v>0</v>
      </c>
      <c r="AO8" s="59">
        <f>'C-Direct Care Expenses'!F8</f>
        <v>0</v>
      </c>
      <c r="AP8" s="59">
        <f>'C-Direct Care Expenses'!G8</f>
        <v>0</v>
      </c>
      <c r="AQ8" s="59">
        <f>'C-Direct Care Expenses'!H8</f>
        <v>0</v>
      </c>
      <c r="AR8" s="59">
        <f>'C-Direct Care Expenses'!C$9</f>
        <v>0</v>
      </c>
      <c r="AS8" s="59">
        <f>'C-Direct Care Expenses'!D$9</f>
        <v>0</v>
      </c>
      <c r="AT8" s="59">
        <f>'C-Direct Care Expenses'!E$9</f>
        <v>0</v>
      </c>
      <c r="AU8" s="59">
        <f>'C-Direct Care Expenses'!F$9</f>
        <v>0</v>
      </c>
      <c r="AV8" s="59">
        <f>'C-Direct Care Expenses'!G$9</f>
        <v>0</v>
      </c>
      <c r="AW8" s="59">
        <f>'C-Direct Care Expenses'!H$9</f>
        <v>0</v>
      </c>
      <c r="AX8" s="59">
        <f>'C-Direct Care Expenses'!C$10</f>
        <v>0</v>
      </c>
      <c r="AY8" s="59">
        <f>'C-Direct Care Expenses'!D$10</f>
        <v>0</v>
      </c>
      <c r="AZ8" s="59">
        <f>'C-Direct Care Expenses'!E$10</f>
        <v>0</v>
      </c>
      <c r="BA8" s="59">
        <f>'C-Direct Care Expenses'!F$10</f>
        <v>0</v>
      </c>
      <c r="BB8" s="59">
        <f>'C-Direct Care Expenses'!G$10</f>
        <v>0</v>
      </c>
      <c r="BC8" s="59">
        <f>'C-Direct Care Expenses'!H$10</f>
        <v>0</v>
      </c>
      <c r="BD8" s="59">
        <f>'C-Direct Care Expenses'!C$11</f>
        <v>0</v>
      </c>
      <c r="BE8" s="59">
        <f>'C-Direct Care Expenses'!D$11</f>
        <v>0</v>
      </c>
      <c r="BF8" s="59">
        <f>'C-Direct Care Expenses'!E$11</f>
        <v>0</v>
      </c>
      <c r="BG8" s="59">
        <f>'C-Direct Care Expenses'!F$11</f>
        <v>0</v>
      </c>
      <c r="BH8" s="59">
        <f>'C-Direct Care Expenses'!G$11</f>
        <v>0</v>
      </c>
      <c r="BI8" s="59">
        <f>'C-Direct Care Expenses'!H$11</f>
        <v>0</v>
      </c>
      <c r="BJ8" s="59">
        <f>'C-Direct Care Expenses'!C12</f>
        <v>0</v>
      </c>
      <c r="BK8" s="59">
        <f>'C-Direct Care Expenses'!D12</f>
        <v>0</v>
      </c>
      <c r="BL8" s="59">
        <f>'C-Direct Care Expenses'!E12</f>
        <v>0</v>
      </c>
      <c r="BM8" s="59">
        <f>'C-Direct Care Expenses'!F12</f>
        <v>0</v>
      </c>
      <c r="BN8" s="59">
        <f>'C-Direct Care Expenses'!G12</f>
        <v>0</v>
      </c>
      <c r="BO8" s="59">
        <f>'C-Direct Care Expenses'!H12</f>
        <v>0</v>
      </c>
      <c r="BP8" s="59">
        <f>'C-Direct Care Expenses'!C$13</f>
        <v>0</v>
      </c>
      <c r="BQ8" s="59">
        <f>'C-Direct Care Expenses'!D$13</f>
        <v>0</v>
      </c>
      <c r="BR8" s="59">
        <f>'C-Direct Care Expenses'!E$13</f>
        <v>0</v>
      </c>
      <c r="BS8" s="59">
        <f>'C-Direct Care Expenses'!F$13</f>
        <v>0</v>
      </c>
      <c r="BT8" s="59">
        <f>'C-Direct Care Expenses'!G$13</f>
        <v>0</v>
      </c>
      <c r="BU8" s="59">
        <f>'C-Direct Care Expenses'!H$13</f>
        <v>0</v>
      </c>
      <c r="BV8" s="59">
        <f>'C-Direct Care Expenses'!C15</f>
        <v>0</v>
      </c>
      <c r="BW8" s="60">
        <f>'C-Direct Care Expenses'!D15</f>
        <v>0</v>
      </c>
      <c r="BX8" s="59">
        <f>'C-Direct Care Expenses'!E$15</f>
        <v>0</v>
      </c>
      <c r="BY8" s="59">
        <f>'C-Direct Care Expenses'!F$15</f>
        <v>0</v>
      </c>
      <c r="BZ8" s="59">
        <f>'C-Direct Care Expenses'!G$15</f>
        <v>0</v>
      </c>
      <c r="CA8" s="59">
        <f>'C-Direct Care Expenses'!H$15</f>
        <v>0</v>
      </c>
      <c r="CB8" s="59">
        <f>'C-Direct Care Expenses'!C16</f>
        <v>0</v>
      </c>
      <c r="CC8" s="59">
        <f>'C-Direct Care Expenses'!D$16</f>
        <v>0</v>
      </c>
      <c r="CD8" s="59">
        <f>'C-Direct Care Expenses'!E$16</f>
        <v>0</v>
      </c>
      <c r="CE8" s="59">
        <f>'C-Direct Care Expenses'!F$16</f>
        <v>0</v>
      </c>
      <c r="CF8" s="59">
        <f>'C-Direct Care Expenses'!G$16</f>
        <v>0</v>
      </c>
      <c r="CG8" s="59">
        <f>'C-Direct Care Expenses'!H$16</f>
        <v>0</v>
      </c>
      <c r="CH8" s="59">
        <f>'C-Direct Care Expenses'!C18</f>
        <v>0</v>
      </c>
      <c r="CI8" s="59">
        <f>'C-Direct Care Expenses'!C19</f>
        <v>0</v>
      </c>
      <c r="CJ8" s="215">
        <f>'C-Direct Care Expenses'!C20</f>
        <v>0</v>
      </c>
      <c r="CK8" s="215">
        <f>'C-Direct Care Expenses'!C23</f>
        <v>0</v>
      </c>
      <c r="CL8" s="215">
        <f>'C-Direct Care Expenses'!C26</f>
        <v>0</v>
      </c>
      <c r="CM8" s="215">
        <f>'C-Direct Care Expenses'!C29</f>
        <v>0</v>
      </c>
      <c r="CN8" s="220">
        <f>'C-Direct Care Expenses'!C31</f>
        <v>0</v>
      </c>
      <c r="CO8" s="210" t="str">
        <f>$AF$2</f>
        <v>tfaiella</v>
      </c>
      <c r="CP8" s="217">
        <f ca="1">$AG$2</f>
        <v>44699.423370949073</v>
      </c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EC8" s="1"/>
      <c r="ED8" s="1"/>
      <c r="EE8" s="1"/>
      <c r="EF8" s="1"/>
      <c r="EG8" s="1"/>
      <c r="EH8" s="1"/>
      <c r="EI8" s="1"/>
      <c r="EJ8" s="1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</row>
    <row r="9" spans="1:227" s="43" customFormat="1" x14ac:dyDescent="0.15">
      <c r="C9" s="15"/>
      <c r="D9" s="156"/>
      <c r="E9" s="15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CE9" s="89"/>
      <c r="EL9" s="45"/>
      <c r="EM9" s="45"/>
      <c r="EN9" s="45"/>
      <c r="EP9" s="45"/>
      <c r="EQ9" s="45"/>
      <c r="ER9" s="45"/>
      <c r="ET9" s="45"/>
      <c r="EU9" s="45"/>
      <c r="EV9" s="45"/>
      <c r="EX9" s="45"/>
      <c r="EY9" s="45"/>
      <c r="EZ9" s="45"/>
      <c r="FB9" s="45"/>
      <c r="FC9" s="45"/>
      <c r="FD9" s="45"/>
    </row>
    <row r="10" spans="1:227" s="15" customFormat="1" x14ac:dyDescent="0.15">
      <c r="A10" s="15" t="s">
        <v>273</v>
      </c>
      <c r="B10" s="15" t="s">
        <v>85</v>
      </c>
      <c r="C10" s="15" t="s">
        <v>73</v>
      </c>
      <c r="D10" s="156" t="s">
        <v>235</v>
      </c>
      <c r="E10" s="156" t="s">
        <v>247</v>
      </c>
      <c r="F10" s="15" t="s">
        <v>74</v>
      </c>
      <c r="G10" s="15" t="s">
        <v>76</v>
      </c>
      <c r="H10" s="15" t="s">
        <v>102</v>
      </c>
      <c r="I10" s="15" t="s">
        <v>110</v>
      </c>
      <c r="J10" s="15" t="s">
        <v>111</v>
      </c>
      <c r="K10" s="15" t="s">
        <v>91</v>
      </c>
      <c r="L10" s="15" t="s">
        <v>108</v>
      </c>
      <c r="M10" s="15" t="s">
        <v>75</v>
      </c>
      <c r="N10" s="15" t="s">
        <v>312</v>
      </c>
      <c r="O10" s="15" t="s">
        <v>313</v>
      </c>
      <c r="P10" s="15" t="s">
        <v>92</v>
      </c>
      <c r="Q10" s="15" t="s">
        <v>109</v>
      </c>
      <c r="R10" s="15" t="s">
        <v>77</v>
      </c>
      <c r="S10" s="15" t="s">
        <v>81</v>
      </c>
      <c r="T10" s="15" t="s">
        <v>78</v>
      </c>
      <c r="U10" s="15" t="s">
        <v>82</v>
      </c>
      <c r="V10" s="15" t="s">
        <v>79</v>
      </c>
      <c r="W10" s="15" t="s">
        <v>83</v>
      </c>
      <c r="X10" s="15" t="s">
        <v>80</v>
      </c>
      <c r="Y10" s="15" t="s">
        <v>84</v>
      </c>
      <c r="Z10" s="15" t="s">
        <v>139</v>
      </c>
      <c r="AA10" s="15" t="s">
        <v>140</v>
      </c>
      <c r="AB10" s="15" t="s">
        <v>141</v>
      </c>
      <c r="AC10" s="15" t="s">
        <v>142</v>
      </c>
      <c r="AD10" s="15" t="s">
        <v>86</v>
      </c>
      <c r="AE10" s="15" t="s">
        <v>87</v>
      </c>
      <c r="AF10" s="15" t="s">
        <v>454</v>
      </c>
      <c r="AG10" s="15" t="s">
        <v>455</v>
      </c>
      <c r="AH10" s="15" t="s">
        <v>456</v>
      </c>
      <c r="AI10" s="15" t="s">
        <v>457</v>
      </c>
      <c r="AJ10" s="15" t="s">
        <v>458</v>
      </c>
      <c r="AK10" s="13" t="s">
        <v>459</v>
      </c>
      <c r="AL10" s="15" t="s">
        <v>460</v>
      </c>
      <c r="AM10" s="15" t="s">
        <v>461</v>
      </c>
      <c r="AN10" s="15" t="s">
        <v>462</v>
      </c>
      <c r="AO10" s="15" t="s">
        <v>463</v>
      </c>
      <c r="AP10" s="15" t="s">
        <v>464</v>
      </c>
      <c r="AQ10" s="13" t="s">
        <v>465</v>
      </c>
      <c r="AR10" s="15" t="s">
        <v>466</v>
      </c>
      <c r="AS10" s="15" t="s">
        <v>467</v>
      </c>
      <c r="AT10" s="15" t="s">
        <v>468</v>
      </c>
      <c r="AU10" s="15" t="s">
        <v>469</v>
      </c>
      <c r="AV10" s="15" t="s">
        <v>470</v>
      </c>
      <c r="AW10" s="13" t="s">
        <v>471</v>
      </c>
      <c r="AX10" s="15" t="s">
        <v>472</v>
      </c>
      <c r="AY10" s="15" t="s">
        <v>473</v>
      </c>
      <c r="AZ10" s="15" t="s">
        <v>474</v>
      </c>
      <c r="BA10" s="15" t="s">
        <v>475</v>
      </c>
      <c r="BB10" s="15" t="s">
        <v>476</v>
      </c>
      <c r="BC10" s="13" t="s">
        <v>477</v>
      </c>
      <c r="BD10" s="15" t="s">
        <v>478</v>
      </c>
      <c r="BE10" s="15" t="s">
        <v>479</v>
      </c>
      <c r="BF10" s="15" t="s">
        <v>480</v>
      </c>
      <c r="BG10" s="15" t="s">
        <v>481</v>
      </c>
      <c r="BH10" s="15" t="s">
        <v>482</v>
      </c>
      <c r="BI10" s="13" t="s">
        <v>483</v>
      </c>
      <c r="BJ10" s="15" t="s">
        <v>558</v>
      </c>
      <c r="BK10" s="15" t="s">
        <v>559</v>
      </c>
      <c r="BL10" s="15" t="s">
        <v>560</v>
      </c>
      <c r="BM10" s="15" t="s">
        <v>561</v>
      </c>
      <c r="BN10" s="15" t="s">
        <v>562</v>
      </c>
      <c r="BO10" s="13" t="s">
        <v>563</v>
      </c>
      <c r="BP10" s="15" t="s">
        <v>484</v>
      </c>
      <c r="BQ10" s="15" t="s">
        <v>485</v>
      </c>
      <c r="BR10" s="15" t="s">
        <v>486</v>
      </c>
      <c r="BS10" s="15" t="s">
        <v>487</v>
      </c>
      <c r="BT10" s="15" t="s">
        <v>488</v>
      </c>
      <c r="BU10" s="13" t="s">
        <v>489</v>
      </c>
      <c r="BV10" s="15" t="s">
        <v>490</v>
      </c>
      <c r="BW10" s="15" t="s">
        <v>491</v>
      </c>
      <c r="BX10" s="15" t="s">
        <v>492</v>
      </c>
      <c r="BY10" s="15" t="s">
        <v>493</v>
      </c>
      <c r="BZ10" s="15" t="s">
        <v>494</v>
      </c>
      <c r="CA10" s="13" t="s">
        <v>495</v>
      </c>
      <c r="CB10" s="15" t="s">
        <v>496</v>
      </c>
      <c r="CC10" s="15" t="s">
        <v>497</v>
      </c>
      <c r="CD10" s="15" t="s">
        <v>498</v>
      </c>
      <c r="CE10" s="15" t="s">
        <v>499</v>
      </c>
      <c r="CF10" s="15" t="s">
        <v>500</v>
      </c>
      <c r="CG10" s="13" t="s">
        <v>501</v>
      </c>
      <c r="CH10" s="15" t="s">
        <v>502</v>
      </c>
      <c r="CI10" s="15" t="s">
        <v>503</v>
      </c>
      <c r="CJ10" s="15" t="s">
        <v>504</v>
      </c>
      <c r="CK10" s="15" t="s">
        <v>505</v>
      </c>
      <c r="CL10" s="15" t="s">
        <v>506</v>
      </c>
      <c r="CM10" s="15" t="s">
        <v>507</v>
      </c>
      <c r="CN10" s="15" t="s">
        <v>508</v>
      </c>
      <c r="CO10" s="15" t="s">
        <v>509</v>
      </c>
      <c r="CP10" s="15" t="s">
        <v>510</v>
      </c>
      <c r="CQ10" s="15" t="s">
        <v>511</v>
      </c>
      <c r="CR10" s="15" t="s">
        <v>512</v>
      </c>
      <c r="CS10" s="15" t="s">
        <v>513</v>
      </c>
      <c r="CT10" s="15" t="s">
        <v>514</v>
      </c>
      <c r="CU10" s="15" t="s">
        <v>515</v>
      </c>
      <c r="CV10" s="15" t="s">
        <v>516</v>
      </c>
      <c r="CW10" s="15" t="s">
        <v>517</v>
      </c>
      <c r="CX10" s="15" t="s">
        <v>518</v>
      </c>
      <c r="CY10" s="15" t="s">
        <v>519</v>
      </c>
      <c r="CZ10" s="15" t="s">
        <v>520</v>
      </c>
      <c r="DA10" s="15" t="s">
        <v>521</v>
      </c>
      <c r="DB10" s="15" t="s">
        <v>116</v>
      </c>
      <c r="DC10" s="15" t="s">
        <v>115</v>
      </c>
    </row>
    <row r="11" spans="1:227" s="18" customFormat="1" x14ac:dyDescent="0.15">
      <c r="B11" s="218">
        <f t="shared" ref="B11:AE11" si="2">B2</f>
        <v>1900</v>
      </c>
      <c r="C11" s="219" t="str">
        <f t="shared" si="2"/>
        <v>Select your provider name.</v>
      </c>
      <c r="D11" s="220">
        <f t="shared" si="2"/>
        <v>0</v>
      </c>
      <c r="E11" s="220">
        <f t="shared" si="2"/>
        <v>0</v>
      </c>
      <c r="F11" s="219">
        <f t="shared" si="2"/>
        <v>0</v>
      </c>
      <c r="G11" s="219">
        <f t="shared" si="2"/>
        <v>0</v>
      </c>
      <c r="H11" s="219">
        <f t="shared" si="2"/>
        <v>0</v>
      </c>
      <c r="I11" s="219">
        <f t="shared" si="2"/>
        <v>0</v>
      </c>
      <c r="J11" s="219">
        <f t="shared" si="2"/>
        <v>0</v>
      </c>
      <c r="K11" s="218">
        <f t="shared" si="2"/>
        <v>0</v>
      </c>
      <c r="L11" s="218">
        <f t="shared" si="2"/>
        <v>0</v>
      </c>
      <c r="M11" s="219">
        <f t="shared" si="2"/>
        <v>0</v>
      </c>
      <c r="N11" s="219">
        <f t="shared" si="2"/>
        <v>0</v>
      </c>
      <c r="O11" s="218">
        <f t="shared" si="2"/>
        <v>0</v>
      </c>
      <c r="P11" s="218">
        <f t="shared" si="2"/>
        <v>0</v>
      </c>
      <c r="Q11" s="218">
        <f t="shared" si="2"/>
        <v>0</v>
      </c>
      <c r="R11" s="218">
        <f t="shared" si="2"/>
        <v>0</v>
      </c>
      <c r="S11" s="218">
        <f t="shared" si="2"/>
        <v>0</v>
      </c>
      <c r="T11" s="218">
        <f t="shared" si="2"/>
        <v>0</v>
      </c>
      <c r="U11" s="218">
        <f t="shared" si="2"/>
        <v>0</v>
      </c>
      <c r="V11" s="218">
        <f t="shared" si="2"/>
        <v>0</v>
      </c>
      <c r="W11" s="218">
        <f t="shared" si="2"/>
        <v>0</v>
      </c>
      <c r="X11" s="218">
        <f t="shared" si="2"/>
        <v>0</v>
      </c>
      <c r="Y11" s="218">
        <f t="shared" si="2"/>
        <v>0</v>
      </c>
      <c r="Z11" s="218">
        <f t="shared" si="2"/>
        <v>0</v>
      </c>
      <c r="AA11" s="218">
        <f t="shared" si="2"/>
        <v>0</v>
      </c>
      <c r="AB11" s="218">
        <f t="shared" si="2"/>
        <v>0</v>
      </c>
      <c r="AC11" s="218">
        <f t="shared" si="2"/>
        <v>0</v>
      </c>
      <c r="AD11" s="221">
        <f t="shared" si="2"/>
        <v>0</v>
      </c>
      <c r="AE11" s="221">
        <f t="shared" si="2"/>
        <v>0</v>
      </c>
      <c r="AF11" s="215">
        <f>'B-Administrative Expenses'!C$10</f>
        <v>0</v>
      </c>
      <c r="AG11" s="215">
        <f>'B-Administrative Expenses'!D$10</f>
        <v>0</v>
      </c>
      <c r="AH11" s="215">
        <f>'B-Administrative Expenses'!E$10</f>
        <v>0</v>
      </c>
      <c r="AI11" s="215">
        <f>'B-Administrative Expenses'!F$10</f>
        <v>0</v>
      </c>
      <c r="AJ11" s="215">
        <f>'B-Administrative Expenses'!G$10</f>
        <v>0</v>
      </c>
      <c r="AK11" s="215">
        <f>'B-Administrative Expenses'!H$10</f>
        <v>0</v>
      </c>
      <c r="AL11" s="215">
        <f>'B-Administrative Expenses'!C$11</f>
        <v>0</v>
      </c>
      <c r="AM11" s="215">
        <f>'B-Administrative Expenses'!D$11</f>
        <v>0</v>
      </c>
      <c r="AN11" s="215">
        <f>'B-Administrative Expenses'!E$11</f>
        <v>0</v>
      </c>
      <c r="AO11" s="215">
        <f>'B-Administrative Expenses'!F$11</f>
        <v>0</v>
      </c>
      <c r="AP11" s="215">
        <f>'B-Administrative Expenses'!G$11</f>
        <v>0</v>
      </c>
      <c r="AQ11" s="215">
        <f>'B-Administrative Expenses'!H$11</f>
        <v>0</v>
      </c>
      <c r="AR11" s="215">
        <f>'B-Administrative Expenses'!C$12</f>
        <v>0</v>
      </c>
      <c r="AS11" s="215">
        <f>'B-Administrative Expenses'!D$12</f>
        <v>0</v>
      </c>
      <c r="AT11" s="215">
        <f>'B-Administrative Expenses'!E$12</f>
        <v>0</v>
      </c>
      <c r="AU11" s="215">
        <f>'B-Administrative Expenses'!F$12</f>
        <v>0</v>
      </c>
      <c r="AV11" s="215">
        <f>'B-Administrative Expenses'!G$12</f>
        <v>0</v>
      </c>
      <c r="AW11" s="215">
        <f>'B-Administrative Expenses'!H$12</f>
        <v>0</v>
      </c>
      <c r="AX11" s="215">
        <f>'B-Administrative Expenses'!C$13</f>
        <v>0</v>
      </c>
      <c r="AY11" s="215">
        <f>'B-Administrative Expenses'!D$13</f>
        <v>0</v>
      </c>
      <c r="AZ11" s="215">
        <f>'B-Administrative Expenses'!E$13</f>
        <v>0</v>
      </c>
      <c r="BA11" s="215">
        <f>'B-Administrative Expenses'!F$13</f>
        <v>0</v>
      </c>
      <c r="BB11" s="215">
        <f>'B-Administrative Expenses'!G$13</f>
        <v>0</v>
      </c>
      <c r="BC11" s="215">
        <f>'B-Administrative Expenses'!H$13</f>
        <v>0</v>
      </c>
      <c r="BD11" s="215">
        <f>'B-Administrative Expenses'!C$14</f>
        <v>0</v>
      </c>
      <c r="BE11" s="215">
        <f>'B-Administrative Expenses'!D$14</f>
        <v>0</v>
      </c>
      <c r="BF11" s="215">
        <f>'B-Administrative Expenses'!E$14</f>
        <v>0</v>
      </c>
      <c r="BG11" s="215">
        <f>'B-Administrative Expenses'!F$14</f>
        <v>0</v>
      </c>
      <c r="BH11" s="215">
        <f>'B-Administrative Expenses'!G$14</f>
        <v>0</v>
      </c>
      <c r="BI11" s="215">
        <f>'B-Administrative Expenses'!H$14</f>
        <v>0</v>
      </c>
      <c r="BJ11" s="215">
        <f>'B-Administrative Expenses'!C$15</f>
        <v>0</v>
      </c>
      <c r="BK11" s="215">
        <f>'B-Administrative Expenses'!D$15</f>
        <v>0</v>
      </c>
      <c r="BL11" s="215">
        <f>'B-Administrative Expenses'!E$15</f>
        <v>0</v>
      </c>
      <c r="BM11" s="215">
        <f>'B-Administrative Expenses'!F$15</f>
        <v>0</v>
      </c>
      <c r="BN11" s="215">
        <f>'B-Administrative Expenses'!G$15</f>
        <v>0</v>
      </c>
      <c r="BO11" s="215">
        <f>'B-Administrative Expenses'!H$15</f>
        <v>0</v>
      </c>
      <c r="BP11" s="215">
        <f>'B-Administrative Expenses'!C$16</f>
        <v>0</v>
      </c>
      <c r="BQ11" s="215">
        <f>'B-Administrative Expenses'!D$16</f>
        <v>0</v>
      </c>
      <c r="BR11" s="215">
        <f>'B-Administrative Expenses'!E$16</f>
        <v>0</v>
      </c>
      <c r="BS11" s="215">
        <f>'B-Administrative Expenses'!F$16</f>
        <v>0</v>
      </c>
      <c r="BT11" s="215">
        <f>'B-Administrative Expenses'!G$16</f>
        <v>0</v>
      </c>
      <c r="BU11" s="215">
        <f>'B-Administrative Expenses'!H$16</f>
        <v>0</v>
      </c>
      <c r="BV11" s="215">
        <f>'B-Administrative Expenses'!C18</f>
        <v>0</v>
      </c>
      <c r="BW11" s="215">
        <f>'B-Administrative Expenses'!D$18</f>
        <v>0</v>
      </c>
      <c r="BX11" s="215">
        <f>'B-Administrative Expenses'!E$18</f>
        <v>0</v>
      </c>
      <c r="BY11" s="215">
        <f>'B-Administrative Expenses'!F$18</f>
        <v>0</v>
      </c>
      <c r="BZ11" s="215">
        <f>'B-Administrative Expenses'!G$18</f>
        <v>0</v>
      </c>
      <c r="CA11" s="215">
        <f>'B-Administrative Expenses'!H$18</f>
        <v>0</v>
      </c>
      <c r="CB11" s="215">
        <f>'B-Administrative Expenses'!C19</f>
        <v>0</v>
      </c>
      <c r="CC11" s="215">
        <f>'B-Administrative Expenses'!D$19</f>
        <v>0</v>
      </c>
      <c r="CD11" s="215">
        <f>'B-Administrative Expenses'!E$19</f>
        <v>0</v>
      </c>
      <c r="CE11" s="215">
        <f>'B-Administrative Expenses'!F$19</f>
        <v>0</v>
      </c>
      <c r="CF11" s="215">
        <f>'B-Administrative Expenses'!G$19</f>
        <v>0</v>
      </c>
      <c r="CG11" s="215">
        <f>'B-Administrative Expenses'!H$19</f>
        <v>0</v>
      </c>
      <c r="CH11" s="215">
        <f>'B-Administrative Expenses'!$C23</f>
        <v>0</v>
      </c>
      <c r="CI11" s="215">
        <f>'B-Administrative Expenses'!C24</f>
        <v>0</v>
      </c>
      <c r="CJ11" s="215">
        <f>'B-Administrative Expenses'!C25</f>
        <v>0</v>
      </c>
      <c r="CK11" s="215">
        <f>'B-Administrative Expenses'!C26</f>
        <v>0</v>
      </c>
      <c r="CL11" s="215">
        <f>'B-Administrative Expenses'!C27</f>
        <v>0</v>
      </c>
      <c r="CM11" s="215">
        <f>'B-Administrative Expenses'!C28</f>
        <v>0</v>
      </c>
      <c r="CN11" s="215">
        <f>'B-Administrative Expenses'!C29</f>
        <v>0</v>
      </c>
      <c r="CO11" s="215">
        <f>'B-Administrative Expenses'!C30</f>
        <v>0</v>
      </c>
      <c r="CP11" s="215">
        <f>'B-Administrative Expenses'!C31</f>
        <v>0</v>
      </c>
      <c r="CQ11" s="215">
        <f>'B-Administrative Expenses'!C32</f>
        <v>0</v>
      </c>
      <c r="CR11" s="215">
        <f>'B-Administrative Expenses'!C33</f>
        <v>0</v>
      </c>
      <c r="CS11" s="215">
        <f>'B-Administrative Expenses'!C34</f>
        <v>0</v>
      </c>
      <c r="CT11" s="215">
        <f>'B-Administrative Expenses'!C35</f>
        <v>0</v>
      </c>
      <c r="CU11" s="215">
        <f>'B-Administrative Expenses'!C36</f>
        <v>0</v>
      </c>
      <c r="CV11" s="215">
        <f>'B-Administrative Expenses'!C37</f>
        <v>0</v>
      </c>
      <c r="CW11" s="215">
        <f>'B-Administrative Expenses'!C38</f>
        <v>0</v>
      </c>
      <c r="CX11" s="215">
        <f>'B-Administrative Expenses'!C40</f>
        <v>0</v>
      </c>
      <c r="CY11" s="215">
        <f>'B-Administrative Expenses'!C41</f>
        <v>0</v>
      </c>
      <c r="CZ11" s="215">
        <f>'B-Administrative Expenses'!C42</f>
        <v>0</v>
      </c>
      <c r="DA11" s="215">
        <f>'B-Administrative Expenses'!C45</f>
        <v>0</v>
      </c>
      <c r="DB11" s="210" t="str">
        <f>$AF$2</f>
        <v>tfaiella</v>
      </c>
      <c r="DC11" s="217">
        <f ca="1">$AG$2</f>
        <v>44699.423370949073</v>
      </c>
    </row>
    <row r="12" spans="1:227" s="43" customFormat="1" x14ac:dyDescent="0.15">
      <c r="C12" s="15"/>
      <c r="D12" s="156"/>
      <c r="E12" s="15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BA12" s="1"/>
    </row>
    <row r="13" spans="1:227" s="15" customFormat="1" x14ac:dyDescent="0.15">
      <c r="A13" s="15" t="s">
        <v>147</v>
      </c>
      <c r="B13" s="15" t="s">
        <v>85</v>
      </c>
      <c r="C13" s="15" t="s">
        <v>73</v>
      </c>
      <c r="D13" s="156" t="s">
        <v>235</v>
      </c>
      <c r="E13" s="156" t="s">
        <v>247</v>
      </c>
      <c r="F13" s="15" t="s">
        <v>74</v>
      </c>
      <c r="G13" s="15" t="s">
        <v>76</v>
      </c>
      <c r="H13" s="15" t="s">
        <v>102</v>
      </c>
      <c r="I13" s="15" t="s">
        <v>110</v>
      </c>
      <c r="J13" s="15" t="s">
        <v>111</v>
      </c>
      <c r="K13" s="15" t="s">
        <v>91</v>
      </c>
      <c r="L13" s="15" t="s">
        <v>108</v>
      </c>
      <c r="M13" s="15" t="s">
        <v>75</v>
      </c>
      <c r="N13" s="15" t="s">
        <v>312</v>
      </c>
      <c r="O13" s="15" t="s">
        <v>313</v>
      </c>
      <c r="P13" s="15" t="s">
        <v>92</v>
      </c>
      <c r="Q13" s="15" t="s">
        <v>109</v>
      </c>
      <c r="R13" s="15" t="s">
        <v>77</v>
      </c>
      <c r="S13" s="15" t="s">
        <v>81</v>
      </c>
      <c r="T13" s="15" t="s">
        <v>78</v>
      </c>
      <c r="U13" s="15" t="s">
        <v>82</v>
      </c>
      <c r="V13" s="15" t="s">
        <v>79</v>
      </c>
      <c r="W13" s="15" t="s">
        <v>83</v>
      </c>
      <c r="X13" s="15" t="s">
        <v>80</v>
      </c>
      <c r="Y13" s="15" t="s">
        <v>84</v>
      </c>
      <c r="Z13" s="15" t="s">
        <v>139</v>
      </c>
      <c r="AA13" s="15" t="s">
        <v>140</v>
      </c>
      <c r="AB13" s="15" t="s">
        <v>141</v>
      </c>
      <c r="AC13" s="15" t="s">
        <v>142</v>
      </c>
      <c r="AD13" s="15" t="s">
        <v>86</v>
      </c>
      <c r="AE13" s="15" t="s">
        <v>87</v>
      </c>
      <c r="AF13" s="15" t="s">
        <v>0</v>
      </c>
      <c r="AG13" s="15" t="s">
        <v>333</v>
      </c>
      <c r="AH13" s="15" t="s">
        <v>1</v>
      </c>
      <c r="AI13" s="15" t="s">
        <v>334</v>
      </c>
      <c r="AJ13" s="15" t="s">
        <v>116</v>
      </c>
      <c r="AK13" s="15" t="s">
        <v>115</v>
      </c>
    </row>
    <row r="14" spans="1:227" s="18" customFormat="1" ht="16" x14ac:dyDescent="0.15">
      <c r="B14" s="56">
        <f t="shared" ref="B14:AE14" si="3">B2</f>
        <v>1900</v>
      </c>
      <c r="C14" s="57" t="str">
        <f t="shared" si="3"/>
        <v>Select your provider name.</v>
      </c>
      <c r="D14" s="158">
        <f t="shared" si="3"/>
        <v>0</v>
      </c>
      <c r="E14" s="158">
        <f t="shared" si="3"/>
        <v>0</v>
      </c>
      <c r="F14" s="57">
        <f t="shared" si="3"/>
        <v>0</v>
      </c>
      <c r="G14" s="57">
        <f t="shared" si="3"/>
        <v>0</v>
      </c>
      <c r="H14" s="57">
        <f t="shared" si="3"/>
        <v>0</v>
      </c>
      <c r="I14" s="57">
        <f t="shared" si="3"/>
        <v>0</v>
      </c>
      <c r="J14" s="57">
        <f t="shared" si="3"/>
        <v>0</v>
      </c>
      <c r="K14" s="56">
        <f t="shared" si="3"/>
        <v>0</v>
      </c>
      <c r="L14" s="56">
        <f t="shared" si="3"/>
        <v>0</v>
      </c>
      <c r="M14" s="57">
        <f t="shared" si="3"/>
        <v>0</v>
      </c>
      <c r="N14" s="57">
        <f t="shared" si="3"/>
        <v>0</v>
      </c>
      <c r="O14" s="56">
        <f t="shared" si="3"/>
        <v>0</v>
      </c>
      <c r="P14" s="56">
        <f t="shared" si="3"/>
        <v>0</v>
      </c>
      <c r="Q14" s="56">
        <f t="shared" si="3"/>
        <v>0</v>
      </c>
      <c r="R14" s="56">
        <f t="shared" si="3"/>
        <v>0</v>
      </c>
      <c r="S14" s="56">
        <f t="shared" si="3"/>
        <v>0</v>
      </c>
      <c r="T14" s="56">
        <f t="shared" si="3"/>
        <v>0</v>
      </c>
      <c r="U14" s="56">
        <f t="shared" si="3"/>
        <v>0</v>
      </c>
      <c r="V14" s="56">
        <f t="shared" si="3"/>
        <v>0</v>
      </c>
      <c r="W14" s="56">
        <f t="shared" si="3"/>
        <v>0</v>
      </c>
      <c r="X14" s="56">
        <f t="shared" si="3"/>
        <v>0</v>
      </c>
      <c r="Y14" s="56">
        <f t="shared" si="3"/>
        <v>0</v>
      </c>
      <c r="Z14" s="56">
        <f t="shared" si="3"/>
        <v>0</v>
      </c>
      <c r="AA14" s="56">
        <f t="shared" si="3"/>
        <v>0</v>
      </c>
      <c r="AB14" s="56">
        <f t="shared" si="3"/>
        <v>0</v>
      </c>
      <c r="AC14" s="56">
        <f t="shared" si="3"/>
        <v>0</v>
      </c>
      <c r="AD14" s="58">
        <f t="shared" si="3"/>
        <v>0</v>
      </c>
      <c r="AE14" s="58">
        <f t="shared" si="3"/>
        <v>0</v>
      </c>
      <c r="AF14" s="222">
        <f>'Stmt Certification'!C15</f>
        <v>0</v>
      </c>
      <c r="AG14" s="221">
        <f>'Stmt Certification'!E15</f>
        <v>0</v>
      </c>
      <c r="AH14" s="218">
        <f>'Stmt Certification'!C20</f>
        <v>0</v>
      </c>
      <c r="AI14" s="221">
        <f>'Stmt Certification'!E20</f>
        <v>0</v>
      </c>
      <c r="AJ14" s="210" t="str">
        <f>$AF$2</f>
        <v>tfaiella</v>
      </c>
      <c r="AK14" s="217">
        <f ca="1">$AG$2</f>
        <v>44699.423370949073</v>
      </c>
      <c r="HF14" s="61"/>
      <c r="HG14" s="61"/>
      <c r="HH14" s="62"/>
      <c r="HQ14" s="6"/>
      <c r="HS14" s="6"/>
    </row>
    <row r="15" spans="1:227" s="5" customFormat="1" x14ac:dyDescent="0.15">
      <c r="C15" s="3"/>
      <c r="D15" s="157"/>
      <c r="E15" s="15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227" x14ac:dyDescent="0.15">
      <c r="A16" s="15" t="s">
        <v>170</v>
      </c>
      <c r="B16" s="15" t="s">
        <v>85</v>
      </c>
      <c r="C16" s="15" t="s">
        <v>73</v>
      </c>
      <c r="D16" s="156" t="s">
        <v>235</v>
      </c>
      <c r="E16" s="156" t="s">
        <v>247</v>
      </c>
      <c r="F16" s="15" t="s">
        <v>74</v>
      </c>
      <c r="G16" s="15" t="s">
        <v>76</v>
      </c>
      <c r="H16" s="15" t="s">
        <v>102</v>
      </c>
      <c r="I16" s="15" t="s">
        <v>110</v>
      </c>
      <c r="J16" s="15" t="s">
        <v>111</v>
      </c>
      <c r="K16" s="15" t="s">
        <v>91</v>
      </c>
      <c r="L16" s="15" t="s">
        <v>108</v>
      </c>
      <c r="M16" s="15" t="s">
        <v>75</v>
      </c>
      <c r="N16" s="15" t="s">
        <v>312</v>
      </c>
      <c r="O16" s="15" t="s">
        <v>313</v>
      </c>
      <c r="P16" s="15" t="s">
        <v>92</v>
      </c>
      <c r="Q16" s="15" t="s">
        <v>109</v>
      </c>
      <c r="R16" s="15" t="s">
        <v>77</v>
      </c>
      <c r="S16" s="15" t="s">
        <v>81</v>
      </c>
      <c r="T16" s="15" t="s">
        <v>78</v>
      </c>
      <c r="U16" s="15" t="s">
        <v>82</v>
      </c>
      <c r="V16" s="15" t="s">
        <v>79</v>
      </c>
      <c r="W16" s="15" t="s">
        <v>83</v>
      </c>
      <c r="X16" s="15" t="s">
        <v>80</v>
      </c>
      <c r="Y16" s="15" t="s">
        <v>84</v>
      </c>
      <c r="Z16" s="15" t="s">
        <v>139</v>
      </c>
      <c r="AA16" s="15" t="s">
        <v>140</v>
      </c>
      <c r="AB16" s="15" t="s">
        <v>141</v>
      </c>
      <c r="AC16" s="15" t="s">
        <v>142</v>
      </c>
      <c r="AD16" s="15" t="s">
        <v>86</v>
      </c>
      <c r="AE16" s="15" t="s">
        <v>87</v>
      </c>
      <c r="AF16" s="15" t="s">
        <v>522</v>
      </c>
      <c r="AG16" s="15" t="s">
        <v>523</v>
      </c>
      <c r="AH16" s="15" t="s">
        <v>524</v>
      </c>
      <c r="AI16" s="15" t="s">
        <v>525</v>
      </c>
      <c r="AJ16" s="15" t="s">
        <v>526</v>
      </c>
      <c r="AK16" s="15" t="s">
        <v>527</v>
      </c>
      <c r="AL16" s="15" t="s">
        <v>528</v>
      </c>
      <c r="AM16" s="15" t="s">
        <v>529</v>
      </c>
      <c r="AN16" s="15" t="s">
        <v>530</v>
      </c>
      <c r="AO16" s="15" t="s">
        <v>116</v>
      </c>
      <c r="AP16" s="15" t="s">
        <v>115</v>
      </c>
    </row>
    <row r="17" spans="1:60" x14ac:dyDescent="0.15">
      <c r="B17" s="56">
        <f>B5</f>
        <v>1900</v>
      </c>
      <c r="C17" s="57" t="str">
        <f>C5</f>
        <v>Select your provider name.</v>
      </c>
      <c r="D17" s="158">
        <f>D2</f>
        <v>0</v>
      </c>
      <c r="E17" s="158">
        <f>E2</f>
        <v>0</v>
      </c>
      <c r="F17" s="57">
        <f t="shared" ref="F17:AE17" si="4">F5</f>
        <v>0</v>
      </c>
      <c r="G17" s="57">
        <f t="shared" si="4"/>
        <v>0</v>
      </c>
      <c r="H17" s="57">
        <f t="shared" si="4"/>
        <v>0</v>
      </c>
      <c r="I17" s="57">
        <f t="shared" si="4"/>
        <v>0</v>
      </c>
      <c r="J17" s="57">
        <f t="shared" si="4"/>
        <v>0</v>
      </c>
      <c r="K17" s="56">
        <f t="shared" si="4"/>
        <v>0</v>
      </c>
      <c r="L17" s="56">
        <f t="shared" si="4"/>
        <v>0</v>
      </c>
      <c r="M17" s="57">
        <f t="shared" si="4"/>
        <v>0</v>
      </c>
      <c r="N17" s="57">
        <f t="shared" si="4"/>
        <v>0</v>
      </c>
      <c r="O17" s="56">
        <f t="shared" si="4"/>
        <v>0</v>
      </c>
      <c r="P17" s="56">
        <f t="shared" si="4"/>
        <v>0</v>
      </c>
      <c r="Q17" s="56">
        <f t="shared" si="4"/>
        <v>0</v>
      </c>
      <c r="R17" s="56">
        <f t="shared" si="4"/>
        <v>0</v>
      </c>
      <c r="S17" s="56">
        <f t="shared" si="4"/>
        <v>0</v>
      </c>
      <c r="T17" s="56">
        <f t="shared" si="4"/>
        <v>0</v>
      </c>
      <c r="U17" s="56">
        <f t="shared" si="4"/>
        <v>0</v>
      </c>
      <c r="V17" s="56">
        <f t="shared" si="4"/>
        <v>0</v>
      </c>
      <c r="W17" s="56">
        <f t="shared" si="4"/>
        <v>0</v>
      </c>
      <c r="X17" s="56">
        <f t="shared" si="4"/>
        <v>0</v>
      </c>
      <c r="Y17" s="56">
        <f t="shared" si="4"/>
        <v>0</v>
      </c>
      <c r="Z17" s="56">
        <f t="shared" si="4"/>
        <v>0</v>
      </c>
      <c r="AA17" s="56">
        <f t="shared" si="4"/>
        <v>0</v>
      </c>
      <c r="AB17" s="56">
        <f t="shared" si="4"/>
        <v>0</v>
      </c>
      <c r="AC17" s="56">
        <f t="shared" si="4"/>
        <v>0</v>
      </c>
      <c r="AD17" s="58">
        <f t="shared" si="4"/>
        <v>0</v>
      </c>
      <c r="AE17" s="58">
        <f t="shared" si="4"/>
        <v>0</v>
      </c>
      <c r="AF17" s="282">
        <f>'B2-Occupancy Expenses'!C7</f>
        <v>0</v>
      </c>
      <c r="AG17" s="282">
        <f>'B2-Occupancy Expenses'!C8</f>
        <v>0</v>
      </c>
      <c r="AH17" s="282">
        <f>'B2-Occupancy Expenses'!C9</f>
        <v>0</v>
      </c>
      <c r="AI17" s="282">
        <f>'B2-Occupancy Expenses'!C10</f>
        <v>0</v>
      </c>
      <c r="AJ17" s="282">
        <f>'B2-Occupancy Expenses'!C11</f>
        <v>0</v>
      </c>
      <c r="AK17" s="282">
        <f>'B2-Occupancy Expenses'!C12</f>
        <v>0</v>
      </c>
      <c r="AL17" s="282">
        <f>'B2-Occupancy Expenses'!C13</f>
        <v>0</v>
      </c>
      <c r="AM17" s="282">
        <f>'B2-Occupancy Expenses'!C14</f>
        <v>0</v>
      </c>
      <c r="AN17" s="282">
        <f>'B2-Occupancy Expenses'!C15</f>
        <v>0</v>
      </c>
      <c r="AO17" s="210" t="str">
        <f>$AF$2</f>
        <v>tfaiella</v>
      </c>
      <c r="AP17" s="217">
        <f ca="1">$AG$2</f>
        <v>44699.423370949073</v>
      </c>
    </row>
    <row r="19" spans="1:60" customFormat="1" x14ac:dyDescent="0.15">
      <c r="A19" s="15" t="s">
        <v>200</v>
      </c>
      <c r="B19" s="2" t="s">
        <v>85</v>
      </c>
      <c r="C19" s="2" t="s">
        <v>73</v>
      </c>
      <c r="D19" s="156" t="s">
        <v>235</v>
      </c>
      <c r="E19" s="156" t="s">
        <v>247</v>
      </c>
      <c r="F19" s="2" t="s">
        <v>74</v>
      </c>
      <c r="G19" s="2" t="s">
        <v>76</v>
      </c>
      <c r="H19" s="2" t="s">
        <v>102</v>
      </c>
      <c r="I19" s="2" t="s">
        <v>110</v>
      </c>
      <c r="J19" s="2" t="s">
        <v>111</v>
      </c>
      <c r="K19" s="2" t="s">
        <v>91</v>
      </c>
      <c r="L19" s="2" t="s">
        <v>108</v>
      </c>
      <c r="M19" s="2" t="s">
        <v>75</v>
      </c>
      <c r="N19" s="2" t="s">
        <v>312</v>
      </c>
      <c r="O19" s="2" t="s">
        <v>313</v>
      </c>
      <c r="P19" s="2" t="s">
        <v>92</v>
      </c>
      <c r="Q19" s="2" t="s">
        <v>109</v>
      </c>
      <c r="R19" s="2" t="s">
        <v>77</v>
      </c>
      <c r="S19" s="2" t="s">
        <v>81</v>
      </c>
      <c r="T19" s="2" t="s">
        <v>78</v>
      </c>
      <c r="U19" s="2" t="s">
        <v>82</v>
      </c>
      <c r="V19" s="2" t="s">
        <v>79</v>
      </c>
      <c r="W19" s="2" t="s">
        <v>83</v>
      </c>
      <c r="X19" s="2" t="s">
        <v>80</v>
      </c>
      <c r="Y19" s="2" t="s">
        <v>84</v>
      </c>
      <c r="Z19" s="2" t="s">
        <v>139</v>
      </c>
      <c r="AA19" s="2" t="s">
        <v>140</v>
      </c>
      <c r="AB19" s="2" t="s">
        <v>141</v>
      </c>
      <c r="AC19" s="2" t="s">
        <v>142</v>
      </c>
      <c r="AD19" s="2" t="s">
        <v>86</v>
      </c>
      <c r="AE19" s="2" t="s">
        <v>87</v>
      </c>
      <c r="AF19" s="3" t="s">
        <v>384</v>
      </c>
      <c r="AG19" s="15" t="s">
        <v>387</v>
      </c>
      <c r="AH19" s="4" t="s">
        <v>400</v>
      </c>
      <c r="AI19" s="4" t="s">
        <v>401</v>
      </c>
      <c r="AJ19" s="4" t="s">
        <v>402</v>
      </c>
      <c r="AK19" s="3" t="s">
        <v>403</v>
      </c>
      <c r="AL19" s="3" t="s">
        <v>531</v>
      </c>
      <c r="AM19" s="3" t="s">
        <v>532</v>
      </c>
      <c r="AN19" s="3" t="s">
        <v>533</v>
      </c>
      <c r="AO19" s="4" t="s">
        <v>534</v>
      </c>
      <c r="AP19" s="4" t="s">
        <v>535</v>
      </c>
      <c r="AQ19" s="4" t="s">
        <v>536</v>
      </c>
      <c r="AR19" s="4" t="s">
        <v>537</v>
      </c>
      <c r="AS19" s="4" t="s">
        <v>538</v>
      </c>
      <c r="AT19" s="4" t="s">
        <v>539</v>
      </c>
      <c r="AU19" s="3" t="s">
        <v>540</v>
      </c>
      <c r="AV19" s="3" t="s">
        <v>541</v>
      </c>
      <c r="AW19" s="3" t="s">
        <v>542</v>
      </c>
      <c r="AX19" s="3" t="s">
        <v>543</v>
      </c>
      <c r="AY19" s="3" t="s">
        <v>544</v>
      </c>
      <c r="AZ19" s="3" t="s">
        <v>545</v>
      </c>
      <c r="BA19" s="3" t="s">
        <v>546</v>
      </c>
      <c r="BB19" s="3" t="s">
        <v>547</v>
      </c>
      <c r="BC19" s="3" t="s">
        <v>568</v>
      </c>
      <c r="BD19" s="4" t="s">
        <v>548</v>
      </c>
      <c r="BE19" s="3" t="s">
        <v>549</v>
      </c>
      <c r="BF19" s="4" t="s">
        <v>550</v>
      </c>
      <c r="BG19" s="2" t="s">
        <v>116</v>
      </c>
      <c r="BH19" s="2" t="s">
        <v>115</v>
      </c>
    </row>
    <row r="20" spans="1:60" customFormat="1" x14ac:dyDescent="0.15">
      <c r="A20" s="1"/>
      <c r="B20" s="56">
        <f>B8</f>
        <v>1900</v>
      </c>
      <c r="C20" s="57" t="str">
        <f>C8</f>
        <v>Select your provider name.</v>
      </c>
      <c r="D20" s="158">
        <f>D2</f>
        <v>0</v>
      </c>
      <c r="E20" s="158">
        <f>E2</f>
        <v>0</v>
      </c>
      <c r="F20" s="57">
        <f t="shared" ref="F20:AE20" si="5">F8</f>
        <v>0</v>
      </c>
      <c r="G20" s="57">
        <f t="shared" si="5"/>
        <v>0</v>
      </c>
      <c r="H20" s="57">
        <f t="shared" si="5"/>
        <v>0</v>
      </c>
      <c r="I20" s="57">
        <f t="shared" si="5"/>
        <v>0</v>
      </c>
      <c r="J20" s="57">
        <f t="shared" si="5"/>
        <v>0</v>
      </c>
      <c r="K20" s="56">
        <f t="shared" si="5"/>
        <v>0</v>
      </c>
      <c r="L20" s="56">
        <f t="shared" si="5"/>
        <v>0</v>
      </c>
      <c r="M20" s="57">
        <f t="shared" si="5"/>
        <v>0</v>
      </c>
      <c r="N20" s="57">
        <f t="shared" si="5"/>
        <v>0</v>
      </c>
      <c r="O20" s="56">
        <f t="shared" si="5"/>
        <v>0</v>
      </c>
      <c r="P20" s="56">
        <f t="shared" si="5"/>
        <v>0</v>
      </c>
      <c r="Q20" s="56">
        <f t="shared" si="5"/>
        <v>0</v>
      </c>
      <c r="R20" s="56">
        <f t="shared" si="5"/>
        <v>0</v>
      </c>
      <c r="S20" s="56">
        <f t="shared" si="5"/>
        <v>0</v>
      </c>
      <c r="T20" s="56">
        <f t="shared" si="5"/>
        <v>0</v>
      </c>
      <c r="U20" s="56">
        <f t="shared" si="5"/>
        <v>0</v>
      </c>
      <c r="V20" s="56">
        <f t="shared" si="5"/>
        <v>0</v>
      </c>
      <c r="W20" s="56">
        <f t="shared" si="5"/>
        <v>0</v>
      </c>
      <c r="X20" s="56">
        <f t="shared" si="5"/>
        <v>0</v>
      </c>
      <c r="Y20" s="56">
        <f t="shared" si="5"/>
        <v>0</v>
      </c>
      <c r="Z20" s="56">
        <f t="shared" si="5"/>
        <v>0</v>
      </c>
      <c r="AA20" s="56">
        <f t="shared" si="5"/>
        <v>0</v>
      </c>
      <c r="AB20" s="56">
        <f t="shared" si="5"/>
        <v>0</v>
      </c>
      <c r="AC20" s="56">
        <f t="shared" si="5"/>
        <v>0</v>
      </c>
      <c r="AD20" s="58">
        <f t="shared" si="5"/>
        <v>0</v>
      </c>
      <c r="AE20" s="58">
        <f t="shared" si="5"/>
        <v>0</v>
      </c>
      <c r="AF20" s="282">
        <f>Summary!C16</f>
        <v>0</v>
      </c>
      <c r="AG20" s="282">
        <f>Summary!C17</f>
        <v>0</v>
      </c>
      <c r="AH20" s="282">
        <f>Summary!C18</f>
        <v>0</v>
      </c>
      <c r="AI20" s="282">
        <f>Summary!C19</f>
        <v>0</v>
      </c>
      <c r="AJ20" s="282">
        <f>Summary!C20</f>
        <v>0</v>
      </c>
      <c r="AK20" s="282">
        <f>Summary!C22</f>
        <v>0</v>
      </c>
      <c r="AL20" s="282">
        <f>Summary!C26</f>
        <v>0</v>
      </c>
      <c r="AM20" s="283">
        <f>Summary!D26</f>
        <v>0</v>
      </c>
      <c r="AN20" s="282">
        <f>Summary!E26</f>
        <v>0</v>
      </c>
      <c r="AO20" s="282">
        <f>Summary!C27</f>
        <v>0</v>
      </c>
      <c r="AP20" s="282">
        <f>Summary!C28</f>
        <v>0</v>
      </c>
      <c r="AQ20" s="282">
        <f>Summary!C29</f>
        <v>0</v>
      </c>
      <c r="AR20" s="282">
        <f>Summary!C30</f>
        <v>0</v>
      </c>
      <c r="AS20" s="282">
        <f>Summary!C32</f>
        <v>0</v>
      </c>
      <c r="AT20" s="282">
        <f>Summary!C34</f>
        <v>0</v>
      </c>
      <c r="AU20" s="282">
        <f>Summary!C38</f>
        <v>0</v>
      </c>
      <c r="AV20" s="283">
        <f>Summary!D38</f>
        <v>0</v>
      </c>
      <c r="AW20" s="282">
        <f>Summary!E38</f>
        <v>0</v>
      </c>
      <c r="AX20" s="282">
        <f>Summary!C39</f>
        <v>0</v>
      </c>
      <c r="AY20" s="282">
        <f>Summary!C40</f>
        <v>0</v>
      </c>
      <c r="AZ20" s="282">
        <f>Summary!C41</f>
        <v>0</v>
      </c>
      <c r="BA20" s="282">
        <f>Summary!C42</f>
        <v>0</v>
      </c>
      <c r="BB20" s="282">
        <f>Summary!C44</f>
        <v>0</v>
      </c>
      <c r="BC20" s="282">
        <f>Summary!C47</f>
        <v>0</v>
      </c>
      <c r="BD20" s="282">
        <f>Summary!C51</f>
        <v>0</v>
      </c>
      <c r="BE20" s="282">
        <f>Summary!C55</f>
        <v>0</v>
      </c>
      <c r="BF20" s="284">
        <f>Summary!C57</f>
        <v>0</v>
      </c>
      <c r="BG20" s="285" t="str">
        <f>$AF$2</f>
        <v>tfaiella</v>
      </c>
      <c r="BH20" s="286">
        <f ca="1">$AG$2</f>
        <v>44699.423370949073</v>
      </c>
    </row>
    <row r="21" spans="1:60" x14ac:dyDescent="0.15">
      <c r="AF21" s="15"/>
      <c r="AH21" s="15"/>
      <c r="AI21" s="15"/>
      <c r="AJ21" s="15"/>
      <c r="AK21" s="15"/>
    </row>
  </sheetData>
  <sheetProtection password="EAC6" sheet="1" objects="1" scenarios="1"/>
  <customSheetViews>
    <customSheetView guid="{685A2E79-1796-44F8-B950-02A0300E5822}" showPageBreaks="1" showFormulas="1">
      <pane xSplit="1" topLeftCell="CF1" activePane="topRight" state="frozen"/>
      <selection pane="topRight" activeCell="CG26" sqref="CG26"/>
      <colBreaks count="7" manualBreakCount="7">
        <brk id="18" max="1048575" man="1"/>
        <brk id="35" max="1048575" man="1"/>
        <brk id="46" max="1048575" man="1"/>
        <brk id="56" max="1048575" man="1"/>
        <brk id="66" max="1048575" man="1"/>
        <brk id="78" max="1048575" man="1"/>
        <brk id="91" max="1048575" man="1"/>
      </colBreaks>
      <pageMargins left="0.25" right="0.25" top="0.75" bottom="0.75" header="0.3" footer="0.3"/>
      <pageSetup paperSize="5" scale="36" fitToWidth="0" orientation="landscape" r:id="rId1"/>
    </customSheetView>
  </customSheetViews>
  <pageMargins left="0.25" right="0.25" top="0.75" bottom="0.75" header="0.3" footer="0.3"/>
  <pageSetup paperSize="5" scale="36" fitToWidth="0" orientation="landscape" r:id="rId2"/>
  <colBreaks count="7" manualBreakCount="7">
    <brk id="17" max="1048575" man="1"/>
    <brk id="34" max="1048575" man="1"/>
    <brk id="45" max="1048575" man="1"/>
    <brk id="55" max="1048575" man="1"/>
    <brk id="65" max="1048575" man="1"/>
    <brk id="77" max="1048575" man="1"/>
    <brk id="9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"/>
  <dimension ref="A1:N4"/>
  <sheetViews>
    <sheetView zoomScaleNormal="100" workbookViewId="0">
      <selection activeCell="D8" sqref="D8"/>
    </sheetView>
  </sheetViews>
  <sheetFormatPr baseColWidth="10" defaultColWidth="9.1640625" defaultRowHeight="12.75" customHeight="1" x14ac:dyDescent="0.15"/>
  <cols>
    <col min="1" max="1" width="14.1640625" style="1" bestFit="1" customWidth="1"/>
    <col min="2" max="2" width="10.1640625" style="1" bestFit="1" customWidth="1"/>
    <col min="3" max="3" width="14.5" style="1" bestFit="1" customWidth="1"/>
    <col min="4" max="4" width="10.33203125" style="1" bestFit="1" customWidth="1"/>
    <col min="5" max="5" width="13.1640625" style="1" bestFit="1" customWidth="1"/>
    <col min="6" max="6" width="36.5" style="1" bestFit="1" customWidth="1"/>
    <col min="7" max="8" width="9.1640625" style="1"/>
    <col min="9" max="9" width="55.1640625" style="1" bestFit="1" customWidth="1"/>
    <col min="10" max="10" width="26.5" style="1" bestFit="1" customWidth="1"/>
    <col min="11" max="11" width="30" style="1" bestFit="1" customWidth="1"/>
    <col min="12" max="16384" width="9.1640625" style="1"/>
  </cols>
  <sheetData>
    <row r="1" spans="1:14" ht="14" thickTop="1" x14ac:dyDescent="0.15">
      <c r="A1" s="127" t="s">
        <v>71</v>
      </c>
      <c r="B1" s="1" t="s">
        <v>116</v>
      </c>
      <c r="C1" s="1" t="s">
        <v>115</v>
      </c>
      <c r="E1" s="1" t="s">
        <v>155</v>
      </c>
      <c r="F1" s="121" t="s">
        <v>181</v>
      </c>
      <c r="G1" s="121" t="s">
        <v>171</v>
      </c>
      <c r="H1" s="121" t="s">
        <v>172</v>
      </c>
      <c r="I1" s="121" t="s">
        <v>177</v>
      </c>
      <c r="J1" s="121" t="s">
        <v>173</v>
      </c>
      <c r="K1" s="121" t="s">
        <v>174</v>
      </c>
      <c r="L1" s="121" t="s">
        <v>175</v>
      </c>
      <c r="M1" s="121" t="s">
        <v>178</v>
      </c>
      <c r="N1" s="120" t="s">
        <v>202</v>
      </c>
    </row>
    <row r="2" spans="1:14" ht="13" x14ac:dyDescent="0.15">
      <c r="A2" s="128" t="s">
        <v>17</v>
      </c>
      <c r="B2" s="1" t="s">
        <v>117</v>
      </c>
      <c r="C2" s="129" t="s">
        <v>201</v>
      </c>
      <c r="E2" s="130">
        <v>42369</v>
      </c>
      <c r="F2" s="121" t="s">
        <v>182</v>
      </c>
      <c r="G2" s="130">
        <v>41091</v>
      </c>
      <c r="H2" s="130">
        <v>41455</v>
      </c>
      <c r="I2" s="1" t="str">
        <f>"Report for the fiscal period between " &amp; TEXT(G2,"mm/dd/yyyy") &amp; " and " &amp;TEXT(H2,"mm/dd/yyyy") &amp; "."</f>
        <v>Report for the fiscal period between 07/01/2012 and 06/30/2013.</v>
      </c>
      <c r="J2" s="121" t="s">
        <v>176</v>
      </c>
      <c r="K2" s="120" t="s">
        <v>203</v>
      </c>
      <c r="L2" s="1">
        <v>2013</v>
      </c>
      <c r="M2" s="46" t="s">
        <v>179</v>
      </c>
      <c r="N2" s="1" t="str">
        <f>'General Information'!C18&amp;"_AFCCR"&amp;RIGHT(ReportYear,2)&amp;".xlsx"</f>
        <v>Select your provider name._AFCCR13.xlsx</v>
      </c>
    </row>
    <row r="3" spans="1:14" ht="14" thickBot="1" x14ac:dyDescent="0.2">
      <c r="A3" s="131" t="s">
        <v>72</v>
      </c>
      <c r="M3" s="46" t="s">
        <v>180</v>
      </c>
    </row>
    <row r="4" spans="1:14" ht="14" thickTop="1" x14ac:dyDescent="0.15"/>
  </sheetData>
  <sheetProtection password="C7C4" sheet="1" objects="1" scenarios="1"/>
  <customSheetViews>
    <customSheetView guid="{43E61ED1-6D84-4C84-A41C-B12F632B2CE1}" state="hidden">
      <selection activeCell="C2" sqref="C2"/>
      <pageMargins left="0.75" right="0.75" top="1" bottom="1" header="0.5" footer="0.5"/>
      <pageSetup orientation="portrait" r:id="rId1"/>
      <headerFooter alignWithMargins="0"/>
    </customSheetView>
    <customSheetView guid="{3CF3A837-7145-4E2E-8915-BA37DFFD1C31}" state="hidden" showRuler="0">
      <selection activeCell="C2" sqref="C2"/>
      <pageMargins left="0.75" right="0.75" top="1" bottom="1" header="0.5" footer="0.5"/>
      <pageSetup orientation="portrait" r:id="rId2"/>
      <headerFooter alignWithMargins="0"/>
    </customSheetView>
    <customSheetView guid="{685A2E79-1796-44F8-B950-02A0300E5822}" state="hidden">
      <pageMargins left="0.75" right="0.75" top="1" bottom="1" header="0.5" footer="0.5"/>
      <pageSetup orientation="portrait" r:id="rId3"/>
      <headerFooter alignWithMargins="0"/>
    </customSheetView>
  </customSheetViews>
  <phoneticPr fontId="4" type="noConversion"/>
  <pageMargins left="0.75" right="0.75" top="1" bottom="1" header="0.5" footer="0.5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3"/>
  <sheetViews>
    <sheetView zoomScaleNormal="100" zoomScalePageLayoutView="50" workbookViewId="0"/>
  </sheetViews>
  <sheetFormatPr baseColWidth="10" defaultColWidth="9.1640625" defaultRowHeight="12.75" customHeight="1" x14ac:dyDescent="0.15"/>
  <cols>
    <col min="1" max="1" width="30.6640625" style="95" customWidth="1"/>
    <col min="2" max="2" width="57.5" style="265" customWidth="1"/>
    <col min="3" max="3" width="40.6640625" style="265" customWidth="1"/>
    <col min="4" max="4" width="15.6640625" style="265" customWidth="1"/>
    <col min="5" max="5" width="9.1640625" style="265" hidden="1" customWidth="1"/>
    <col min="6" max="6" width="9.1640625" style="265"/>
    <col min="7" max="7" width="4.83203125" style="265" bestFit="1" customWidth="1"/>
    <col min="8" max="8" width="27.1640625" style="265" bestFit="1" customWidth="1"/>
    <col min="9" max="16384" width="9.1640625" style="265"/>
  </cols>
  <sheetData>
    <row r="1" spans="1:4" s="68" customFormat="1" ht="30" customHeight="1" x14ac:dyDescent="0.15">
      <c r="A1" s="303" t="s">
        <v>345</v>
      </c>
    </row>
    <row r="2" spans="1:4" s="68" customFormat="1" ht="30" customHeight="1" x14ac:dyDescent="0.15">
      <c r="A2" s="305" t="s">
        <v>205</v>
      </c>
      <c r="B2" s="137" t="str">
        <f>'General Information'!B3</f>
        <v>You MUST select your provider name in the General Information tab, line item G1.</v>
      </c>
      <c r="C2" s="136"/>
    </row>
    <row r="3" spans="1:4" s="66" customFormat="1" ht="40.5" customHeight="1" x14ac:dyDescent="0.2">
      <c r="A3" s="498" t="str">
        <f>IF(AND('General Information'!$C$57:$C$58), CONCATENATE("Reporting Period: ", 'General Information'!$B$4), 'General Information'!$B$4)</f>
        <v>Enter your Fiscal Year 2021 start and end dates in the General Information tab, line items G28 and G29.</v>
      </c>
      <c r="B3" s="499"/>
      <c r="C3" s="499"/>
      <c r="D3" s="119"/>
    </row>
    <row r="4" spans="1:4" s="66" customFormat="1" ht="12" customHeight="1" x14ac:dyDescent="0.2">
      <c r="A4" s="450"/>
      <c r="B4" s="451"/>
      <c r="C4" s="451"/>
      <c r="D4" s="119"/>
    </row>
    <row r="5" spans="1:4" s="66" customFormat="1" ht="27" customHeight="1" thickBot="1" x14ac:dyDescent="0.2">
      <c r="A5" s="500" t="s">
        <v>346</v>
      </c>
      <c r="B5" s="500"/>
      <c r="C5" s="500"/>
    </row>
    <row r="6" spans="1:4" s="66" customFormat="1" ht="18" x14ac:dyDescent="0.15">
      <c r="A6" s="63"/>
      <c r="B6" s="30" t="s">
        <v>238</v>
      </c>
      <c r="C6" s="34" t="s">
        <v>348</v>
      </c>
      <c r="D6" s="65"/>
    </row>
    <row r="7" spans="1:4" s="68" customFormat="1" ht="11.25" customHeight="1" x14ac:dyDescent="0.15">
      <c r="A7" s="64"/>
      <c r="B7" s="265"/>
      <c r="C7" s="418"/>
      <c r="D7" s="67"/>
    </row>
    <row r="8" spans="1:4" s="68" customFormat="1" ht="20.25" customHeight="1" x14ac:dyDescent="0.15">
      <c r="A8" s="76" t="s">
        <v>19</v>
      </c>
      <c r="B8" s="36" t="s">
        <v>8</v>
      </c>
      <c r="C8" s="299"/>
      <c r="D8" s="67"/>
    </row>
    <row r="9" spans="1:4" s="42" customFormat="1" ht="18" customHeight="1" x14ac:dyDescent="0.15">
      <c r="A9" s="76" t="s">
        <v>22</v>
      </c>
      <c r="B9" s="36" t="s">
        <v>195</v>
      </c>
      <c r="C9" s="299"/>
      <c r="D9" s="35"/>
    </row>
    <row r="10" spans="1:4" s="42" customFormat="1" ht="20.25" customHeight="1" x14ac:dyDescent="0.15">
      <c r="A10" s="76" t="s">
        <v>23</v>
      </c>
      <c r="B10" s="456" t="s">
        <v>196</v>
      </c>
      <c r="C10" s="83">
        <f>SUM(C8+C9)</f>
        <v>0</v>
      </c>
      <c r="D10" s="35"/>
    </row>
    <row r="11" spans="1:4" s="42" customFormat="1" ht="20.25" customHeight="1" x14ac:dyDescent="0.15">
      <c r="A11" s="76" t="s">
        <v>24</v>
      </c>
      <c r="B11" s="36" t="s">
        <v>339</v>
      </c>
      <c r="C11" s="300"/>
      <c r="D11" s="35"/>
    </row>
    <row r="12" spans="1:4" s="42" customFormat="1" ht="18" customHeight="1" x14ac:dyDescent="0.15">
      <c r="A12" s="76" t="s">
        <v>25</v>
      </c>
      <c r="B12" s="36" t="s">
        <v>314</v>
      </c>
      <c r="C12" s="299"/>
      <c r="D12" s="35"/>
    </row>
    <row r="13" spans="1:4" s="42" customFormat="1" ht="20.25" customHeight="1" x14ac:dyDescent="0.15">
      <c r="A13" s="76" t="s">
        <v>26</v>
      </c>
      <c r="B13" s="28" t="s">
        <v>9</v>
      </c>
      <c r="C13" s="83">
        <f>SUM(C11+C12)</f>
        <v>0</v>
      </c>
      <c r="D13" s="35"/>
    </row>
    <row r="14" spans="1:4" s="42" customFormat="1" ht="20.25" customHeight="1" x14ac:dyDescent="0.15">
      <c r="A14" s="76" t="s">
        <v>27</v>
      </c>
      <c r="B14" s="36" t="s">
        <v>279</v>
      </c>
      <c r="C14" s="300"/>
      <c r="D14" s="35"/>
    </row>
    <row r="15" spans="1:4" s="42" customFormat="1" ht="20.25" customHeight="1" x14ac:dyDescent="0.15">
      <c r="A15" s="76" t="s">
        <v>28</v>
      </c>
      <c r="B15" s="36" t="s">
        <v>374</v>
      </c>
      <c r="C15" s="299"/>
      <c r="D15" s="35"/>
    </row>
    <row r="16" spans="1:4" s="42" customFormat="1" ht="20.25" customHeight="1" x14ac:dyDescent="0.15">
      <c r="A16" s="76" t="s">
        <v>29</v>
      </c>
      <c r="B16" s="36" t="s">
        <v>94</v>
      </c>
      <c r="C16" s="299"/>
      <c r="D16" s="35"/>
    </row>
    <row r="17" spans="1:6" s="42" customFormat="1" ht="20.25" customHeight="1" x14ac:dyDescent="0.15">
      <c r="A17" s="76" t="s">
        <v>30</v>
      </c>
      <c r="B17" s="36" t="s">
        <v>364</v>
      </c>
      <c r="C17" s="299"/>
      <c r="D17" s="35"/>
    </row>
    <row r="18" spans="1:6" s="42" customFormat="1" ht="20.25" customHeight="1" x14ac:dyDescent="0.15">
      <c r="A18" s="76" t="s">
        <v>31</v>
      </c>
      <c r="B18" s="36" t="s">
        <v>7</v>
      </c>
      <c r="C18" s="299"/>
      <c r="D18" s="35"/>
    </row>
    <row r="19" spans="1:6" s="42" customFormat="1" ht="20.25" customHeight="1" x14ac:dyDescent="0.15">
      <c r="A19" s="76" t="s">
        <v>32</v>
      </c>
      <c r="B19" s="36" t="s">
        <v>6</v>
      </c>
      <c r="C19" s="299"/>
      <c r="D19" s="35"/>
    </row>
    <row r="20" spans="1:6" s="42" customFormat="1" ht="18.75" customHeight="1" x14ac:dyDescent="0.15">
      <c r="A20" s="76" t="s">
        <v>33</v>
      </c>
      <c r="B20" s="36" t="s">
        <v>10</v>
      </c>
      <c r="C20" s="299"/>
      <c r="D20" s="35"/>
    </row>
    <row r="21" spans="1:6" s="42" customFormat="1" ht="20.25" customHeight="1" x14ac:dyDescent="0.15">
      <c r="A21" s="76" t="s">
        <v>34</v>
      </c>
      <c r="B21" s="36" t="s">
        <v>156</v>
      </c>
      <c r="C21" s="299"/>
      <c r="D21" s="35"/>
    </row>
    <row r="22" spans="1:6" s="42" customFormat="1" ht="20.25" customHeight="1" x14ac:dyDescent="0.15">
      <c r="A22" s="76" t="s">
        <v>35</v>
      </c>
      <c r="B22" s="36" t="s">
        <v>581</v>
      </c>
      <c r="C22" s="299"/>
      <c r="D22" s="35"/>
    </row>
    <row r="23" spans="1:6" s="42" customFormat="1" ht="20.25" customHeight="1" x14ac:dyDescent="0.15">
      <c r="A23" s="76" t="s">
        <v>36</v>
      </c>
      <c r="B23" s="36" t="s">
        <v>11</v>
      </c>
      <c r="C23" s="299"/>
      <c r="D23" s="35"/>
    </row>
    <row r="24" spans="1:6" s="42" customFormat="1" ht="20.25" customHeight="1" x14ac:dyDescent="0.15">
      <c r="A24" s="76" t="s">
        <v>37</v>
      </c>
      <c r="B24" s="36" t="s">
        <v>157</v>
      </c>
      <c r="C24" s="299"/>
      <c r="D24" s="35"/>
    </row>
    <row r="25" spans="1:6" s="42" customFormat="1" ht="17.25" customHeight="1" x14ac:dyDescent="0.15">
      <c r="A25" s="76" t="s">
        <v>38</v>
      </c>
      <c r="B25" s="36" t="s">
        <v>12</v>
      </c>
      <c r="C25" s="299"/>
      <c r="D25" s="35"/>
    </row>
    <row r="26" spans="1:6" s="42" customFormat="1" ht="20.25" customHeight="1" x14ac:dyDescent="0.15">
      <c r="A26" s="76" t="s">
        <v>39</v>
      </c>
      <c r="B26" s="28" t="s">
        <v>197</v>
      </c>
      <c r="C26" s="83">
        <f>SUM(C14:C25)</f>
        <v>0</v>
      </c>
      <c r="D26" s="35"/>
    </row>
    <row r="27" spans="1:6" s="42" customFormat="1" ht="18" customHeight="1" x14ac:dyDescent="0.15">
      <c r="A27" s="76" t="s">
        <v>40</v>
      </c>
      <c r="B27" s="36" t="s">
        <v>186</v>
      </c>
      <c r="C27" s="300"/>
      <c r="D27" s="35"/>
    </row>
    <row r="28" spans="1:6" s="42" customFormat="1" ht="20.25" customHeight="1" x14ac:dyDescent="0.15">
      <c r="A28" s="135"/>
      <c r="B28" s="40" t="s">
        <v>280</v>
      </c>
      <c r="C28" s="301"/>
      <c r="D28" s="35"/>
      <c r="E28" s="37">
        <v>44</v>
      </c>
    </row>
    <row r="29" spans="1:6" s="42" customFormat="1" ht="30" customHeight="1" x14ac:dyDescent="0.15">
      <c r="A29" s="76" t="s">
        <v>41</v>
      </c>
      <c r="B29" s="274" t="s">
        <v>132</v>
      </c>
      <c r="C29" s="83">
        <f>'A1-Other Revenue'!C33</f>
        <v>0</v>
      </c>
      <c r="D29" s="72"/>
      <c r="F29" s="94"/>
    </row>
    <row r="30" spans="1:6" ht="22.5" customHeight="1" thickBot="1" x14ac:dyDescent="0.2">
      <c r="A30" s="76" t="s">
        <v>93</v>
      </c>
      <c r="B30" s="28" t="s">
        <v>379</v>
      </c>
      <c r="C30" s="84">
        <f>C10+C13+C26+C27+C29</f>
        <v>0</v>
      </c>
    </row>
    <row r="43" ht="16.5" customHeight="1" x14ac:dyDescent="0.15"/>
  </sheetData>
  <sheetProtection password="EAC6" sheet="1" objects="1" scenarios="1"/>
  <dataConsolidate/>
  <customSheetViews>
    <customSheetView guid="{43E61ED1-6D84-4C84-A41C-B12F632B2CE1}" scale="75" showPageBreaks="1" printArea="1" hiddenColumns="1">
      <selection activeCell="B23" sqref="B23"/>
      <pageMargins left="0.25" right="0.25" top="1" bottom="1" header="0.5" footer="0.5"/>
      <printOptions horizontalCentered="1"/>
      <pageSetup scale="80" orientation="portrait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showPageBreaks="1" printArea="1" hiddenColumns="1" showRuler="0">
      <selection activeCell="C36" sqref="C36"/>
      <pageMargins left="0.25" right="0.25" top="1" bottom="1" header="0.5" footer="0.5"/>
      <printOptions horizontalCentered="1"/>
      <pageSetup scale="80"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 hiddenColumns="1" topLeftCell="A10">
      <selection activeCell="C29" sqref="C29"/>
      <pageMargins left="0.25" right="0.25" top="1" bottom="1" header="0.5" footer="0.5"/>
      <printOptions horizontalCentered="1"/>
      <pageSetup scale="80" orientation="portrait" r:id="rId3"/>
      <headerFooter alignWithMargins="0">
        <oddHeader>&amp;C&amp;"Arial,Bold"&amp;14Adult Foster Care Cost Report</oddHeader>
        <oddFooter xml:space="preserve">&amp;LLast Run: &amp;D&amp;C&amp;P&amp;RAFC Cost Report Revised   6/1/2014
</oddFooter>
      </headerFooter>
    </customSheetView>
  </customSheetViews>
  <mergeCells count="2">
    <mergeCell ref="A3:C3"/>
    <mergeCell ref="A5:C5"/>
  </mergeCells>
  <phoneticPr fontId="4" type="noConversion"/>
  <dataValidations xWindow="724" yWindow="506"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27 C11:C12 C14:C25 C8:C9" xr:uid="{00000000-0002-0000-0100-000000000000}">
      <formula1>-9999999999</formula1>
    </dataValidation>
  </dataValidations>
  <hyperlinks>
    <hyperlink ref="B29" location="'A1-Other Revenue'!A1" display="Other Revenue Details" xr:uid="{00000000-0004-0000-0100-000000000000}"/>
  </hyperlinks>
  <pageMargins left="0.75" right="0.75" top="1" bottom="1" header="0.5" footer="0.5"/>
  <pageSetup scale="70" orientation="portrait" r:id="rId4"/>
  <headerFooter scaleWithDoc="0">
    <oddFooter>&amp;CGroup Adult Foster Care Cost Report - Fiscal Year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43"/>
  <sheetViews>
    <sheetView zoomScaleNormal="100" zoomScalePageLayoutView="50" workbookViewId="0"/>
  </sheetViews>
  <sheetFormatPr baseColWidth="10" defaultColWidth="9.1640625" defaultRowHeight="13" x14ac:dyDescent="0.15"/>
  <cols>
    <col min="1" max="1" width="36.5" style="1" customWidth="1"/>
    <col min="2" max="2" width="50.6640625" style="1" customWidth="1"/>
    <col min="3" max="3" width="18.6640625" style="1" customWidth="1"/>
    <col min="4" max="4" width="34.83203125" style="1" bestFit="1" customWidth="1"/>
    <col min="5" max="16384" width="9.1640625" style="1"/>
  </cols>
  <sheetData>
    <row r="1" spans="1:4" s="20" customFormat="1" ht="30" customHeight="1" x14ac:dyDescent="0.15">
      <c r="A1" s="302" t="s">
        <v>158</v>
      </c>
      <c r="B1" s="31"/>
      <c r="C1" s="31"/>
    </row>
    <row r="2" spans="1:4" s="20" customFormat="1" ht="30" customHeight="1" x14ac:dyDescent="0.15">
      <c r="A2" s="305" t="s">
        <v>205</v>
      </c>
      <c r="B2" s="28" t="str">
        <f>'General Information'!B3</f>
        <v>You MUST select your provider name in the General Information tab, line item G1.</v>
      </c>
      <c r="C2" s="28"/>
    </row>
    <row r="3" spans="1:4" ht="25.5" customHeight="1" x14ac:dyDescent="0.15">
      <c r="A3" s="500" t="str">
        <f>IF(AND('General Information'!$C$57:$C$58), CONCATENATE("Reporting Period: ", 'General Information'!$B$4), 'General Information'!$B$4)</f>
        <v>Enter your Fiscal Year 2021 start and end dates in the General Information tab, line items G28 and G29.</v>
      </c>
      <c r="B3" s="500"/>
      <c r="C3" s="500"/>
      <c r="D3" s="124"/>
    </row>
    <row r="4" spans="1:4" ht="23.25" customHeight="1" thickBot="1" x14ac:dyDescent="0.2">
      <c r="A4" s="500" t="s">
        <v>349</v>
      </c>
      <c r="B4" s="500"/>
      <c r="C4" s="500"/>
      <c r="D4" s="124"/>
    </row>
    <row r="5" spans="1:4" ht="5.25" customHeight="1" thickBot="1" x14ac:dyDescent="0.2">
      <c r="A5" s="140"/>
      <c r="B5" s="141"/>
      <c r="C5" s="142"/>
    </row>
    <row r="6" spans="1:4" s="20" customFormat="1" ht="30" customHeight="1" thickBot="1" x14ac:dyDescent="0.2">
      <c r="A6" s="138" t="s">
        <v>281</v>
      </c>
      <c r="B6" s="139" t="s">
        <v>166</v>
      </c>
      <c r="C6" s="344" t="s">
        <v>348</v>
      </c>
    </row>
    <row r="7" spans="1:4" s="20" customFormat="1" ht="20.25" customHeight="1" thickTop="1" x14ac:dyDescent="0.15">
      <c r="A7" s="122">
        <v>1</v>
      </c>
      <c r="B7" s="90"/>
      <c r="C7" s="123"/>
      <c r="D7" s="459" t="s">
        <v>198</v>
      </c>
    </row>
    <row r="8" spans="1:4" s="20" customFormat="1" ht="20.25" customHeight="1" x14ac:dyDescent="0.15">
      <c r="A8" s="310">
        <v>2</v>
      </c>
      <c r="B8" s="165"/>
      <c r="C8" s="311"/>
    </row>
    <row r="9" spans="1:4" s="20" customFormat="1" ht="20.25" customHeight="1" x14ac:dyDescent="0.15">
      <c r="A9" s="310">
        <v>3</v>
      </c>
      <c r="B9" s="165"/>
      <c r="C9" s="311"/>
    </row>
    <row r="10" spans="1:4" s="20" customFormat="1" ht="20.25" customHeight="1" x14ac:dyDescent="0.15">
      <c r="A10" s="310">
        <v>4</v>
      </c>
      <c r="B10" s="165"/>
      <c r="C10" s="311"/>
    </row>
    <row r="11" spans="1:4" s="20" customFormat="1" ht="20.25" customHeight="1" x14ac:dyDescent="0.15">
      <c r="A11" s="310">
        <v>5</v>
      </c>
      <c r="B11" s="165"/>
      <c r="C11" s="311"/>
    </row>
    <row r="12" spans="1:4" s="20" customFormat="1" ht="20.25" customHeight="1" x14ac:dyDescent="0.15">
      <c r="A12" s="310">
        <v>6</v>
      </c>
      <c r="B12" s="165"/>
      <c r="C12" s="311"/>
    </row>
    <row r="13" spans="1:4" s="20" customFormat="1" ht="20.25" customHeight="1" x14ac:dyDescent="0.15">
      <c r="A13" s="310">
        <v>7</v>
      </c>
      <c r="B13" s="165"/>
      <c r="C13" s="311"/>
    </row>
    <row r="14" spans="1:4" s="20" customFormat="1" ht="20.25" customHeight="1" x14ac:dyDescent="0.15">
      <c r="A14" s="310">
        <v>8</v>
      </c>
      <c r="B14" s="165"/>
      <c r="C14" s="311"/>
    </row>
    <row r="15" spans="1:4" s="20" customFormat="1" ht="20.25" customHeight="1" x14ac:dyDescent="0.15">
      <c r="A15" s="310">
        <v>9</v>
      </c>
      <c r="B15" s="165"/>
      <c r="C15" s="311"/>
    </row>
    <row r="16" spans="1:4" s="20" customFormat="1" ht="20.25" customHeight="1" x14ac:dyDescent="0.15">
      <c r="A16" s="310">
        <v>10</v>
      </c>
      <c r="B16" s="165"/>
      <c r="C16" s="311"/>
    </row>
    <row r="17" spans="1:4" s="20" customFormat="1" ht="20.25" customHeight="1" x14ac:dyDescent="0.15">
      <c r="A17" s="310">
        <v>11</v>
      </c>
      <c r="B17" s="312"/>
      <c r="C17" s="311"/>
    </row>
    <row r="18" spans="1:4" s="20" customFormat="1" ht="20.25" customHeight="1" x14ac:dyDescent="0.15">
      <c r="A18" s="310">
        <v>12</v>
      </c>
      <c r="B18" s="312"/>
      <c r="C18" s="311"/>
    </row>
    <row r="19" spans="1:4" s="20" customFormat="1" ht="20.25" customHeight="1" x14ac:dyDescent="0.15">
      <c r="A19" s="310">
        <v>13</v>
      </c>
      <c r="B19" s="312"/>
      <c r="C19" s="311"/>
    </row>
    <row r="20" spans="1:4" s="20" customFormat="1" ht="18.75" customHeight="1" x14ac:dyDescent="0.15">
      <c r="A20" s="310">
        <v>14</v>
      </c>
      <c r="B20" s="312"/>
      <c r="C20" s="311"/>
    </row>
    <row r="21" spans="1:4" s="20" customFormat="1" ht="20.25" customHeight="1" x14ac:dyDescent="0.15">
      <c r="A21" s="310">
        <v>15</v>
      </c>
      <c r="B21" s="312"/>
      <c r="C21" s="311"/>
    </row>
    <row r="22" spans="1:4" s="20" customFormat="1" ht="20.25" customHeight="1" x14ac:dyDescent="0.15">
      <c r="A22" s="310">
        <v>16</v>
      </c>
      <c r="B22" s="312"/>
      <c r="C22" s="311"/>
    </row>
    <row r="23" spans="1:4" s="20" customFormat="1" ht="20.25" customHeight="1" x14ac:dyDescent="0.15">
      <c r="A23" s="310">
        <v>17</v>
      </c>
      <c r="B23" s="312"/>
      <c r="C23" s="311"/>
    </row>
    <row r="24" spans="1:4" s="20" customFormat="1" ht="20.25" customHeight="1" x14ac:dyDescent="0.15">
      <c r="A24" s="310">
        <v>18</v>
      </c>
      <c r="B24" s="312"/>
      <c r="C24" s="311"/>
    </row>
    <row r="25" spans="1:4" s="20" customFormat="1" ht="20.25" customHeight="1" x14ac:dyDescent="0.15">
      <c r="A25" s="310">
        <v>19</v>
      </c>
      <c r="B25" s="165"/>
      <c r="C25" s="311"/>
    </row>
    <row r="26" spans="1:4" s="20" customFormat="1" ht="20.25" customHeight="1" x14ac:dyDescent="0.15">
      <c r="A26" s="310">
        <v>20</v>
      </c>
      <c r="B26" s="165"/>
      <c r="C26" s="311"/>
    </row>
    <row r="27" spans="1:4" s="20" customFormat="1" ht="20.25" customHeight="1" x14ac:dyDescent="0.15">
      <c r="A27" s="310">
        <v>21</v>
      </c>
      <c r="B27" s="165"/>
      <c r="C27" s="311"/>
    </row>
    <row r="28" spans="1:4" s="20" customFormat="1" ht="20.25" customHeight="1" x14ac:dyDescent="0.15">
      <c r="A28" s="310">
        <v>22</v>
      </c>
      <c r="B28" s="165"/>
      <c r="C28" s="311"/>
    </row>
    <row r="29" spans="1:4" s="20" customFormat="1" ht="20.25" customHeight="1" x14ac:dyDescent="0.15">
      <c r="A29" s="310">
        <v>23</v>
      </c>
      <c r="B29" s="165"/>
      <c r="C29" s="311"/>
    </row>
    <row r="30" spans="1:4" s="20" customFormat="1" ht="20.25" customHeight="1" x14ac:dyDescent="0.15">
      <c r="A30" s="310">
        <v>24</v>
      </c>
      <c r="B30" s="165"/>
      <c r="C30" s="311"/>
    </row>
    <row r="31" spans="1:4" s="20" customFormat="1" ht="20.25" customHeight="1" x14ac:dyDescent="0.15">
      <c r="A31" s="310">
        <v>25</v>
      </c>
      <c r="B31" s="165"/>
      <c r="C31" s="311"/>
    </row>
    <row r="32" spans="1:4" s="20" customFormat="1" ht="20.25" customHeight="1" x14ac:dyDescent="0.15">
      <c r="A32" s="313">
        <v>26</v>
      </c>
      <c r="B32" s="314"/>
      <c r="C32" s="315"/>
      <c r="D32" s="459" t="s">
        <v>198</v>
      </c>
    </row>
    <row r="33" spans="1:3" s="20" customFormat="1" ht="30" customHeight="1" thickBot="1" x14ac:dyDescent="0.2">
      <c r="A33" s="38"/>
      <c r="B33" s="82" t="s">
        <v>150</v>
      </c>
      <c r="C33" s="85">
        <f>SUM(C7:C32)</f>
        <v>0</v>
      </c>
    </row>
    <row r="43" spans="1:3" ht="16.5" customHeight="1" x14ac:dyDescent="0.15"/>
  </sheetData>
  <sheetProtection password="EAC6" sheet="1" objects="1" scenarios="1"/>
  <customSheetViews>
    <customSheetView guid="{43E61ED1-6D84-4C84-A41C-B12F632B2CE1}" scale="110">
      <selection activeCell="A4" sqref="A4"/>
      <pageMargins left="0.25" right="0.25" top="1" bottom="0.75" header="0.5" footer="0.5"/>
      <printOptions horizontalCentered="1"/>
      <pageSetup orientation="portrait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110" showRuler="0" topLeftCell="A10">
      <selection activeCell="C36" sqref="C36"/>
      <pageMargins left="0.25" right="0.25" top="1" bottom="0.75" header="0.5" footer="0.5"/>
      <printOptions horizontalCentered="1"/>
      <pageSetup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>
      <pageMargins left="0.25" right="0.25" top="1" bottom="0.75" header="0.5" footer="0.5"/>
      <printOptions horizontalCentered="1"/>
      <pageSetup scale="98" orientation="portrait" r:id="rId3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C3"/>
    <mergeCell ref="A4:C4"/>
  </mergeCells>
  <phoneticPr fontId="4" type="noConversion"/>
  <dataValidations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32" xr:uid="{00000000-0002-0000-0200-000000000000}">
      <formula1>-9999999999</formula1>
    </dataValidation>
  </dataValidations>
  <hyperlinks>
    <hyperlink ref="D7" location="'A-Revenue'!A1" display="Return to Revenue Worksheet" xr:uid="{00000000-0004-0000-0200-000000000000}"/>
    <hyperlink ref="D32" location="'A-Revenue'!A1" display="Return to Revenue Worksheet" xr:uid="{00000000-0004-0000-0200-000001000000}"/>
  </hyperlinks>
  <pageMargins left="0.75" right="0.75" top="1" bottom="1" header="0.5" footer="0.5"/>
  <pageSetup scale="60" orientation="portrait" r:id="rId4"/>
  <headerFooter scaleWithDoc="0">
    <oddFooter>&amp;CGroup Adult Foster Care Cost Report - Fiscal Year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2"/>
  <sheetViews>
    <sheetView zoomScaleNormal="100" zoomScalePageLayoutView="30" workbookViewId="0"/>
  </sheetViews>
  <sheetFormatPr baseColWidth="10" defaultColWidth="9.1640625" defaultRowHeight="14" x14ac:dyDescent="0.15"/>
  <cols>
    <col min="1" max="1" width="23.5" style="238" customWidth="1"/>
    <col min="2" max="2" width="54.6640625" style="238" customWidth="1"/>
    <col min="3" max="3" width="40.6640625" style="238" customWidth="1"/>
    <col min="4" max="8" width="17" style="238" customWidth="1"/>
    <col min="9" max="11" width="9.1640625" style="238"/>
    <col min="12" max="12" width="12" style="238" customWidth="1"/>
    <col min="13" max="16384" width="9.1640625" style="238"/>
  </cols>
  <sheetData>
    <row r="1" spans="1:8" s="225" customFormat="1" ht="30" customHeight="1" x14ac:dyDescent="0.15">
      <c r="A1" s="168" t="s">
        <v>248</v>
      </c>
      <c r="E1" s="231"/>
    </row>
    <row r="2" spans="1:8" s="225" customFormat="1" ht="36.75" customHeight="1" x14ac:dyDescent="0.15">
      <c r="A2" s="309" t="s">
        <v>205</v>
      </c>
      <c r="B2" s="169" t="str">
        <f>'General Information'!B3</f>
        <v>You MUST select your provider name in the General Information tab, line item G1.</v>
      </c>
      <c r="E2" s="231"/>
    </row>
    <row r="3" spans="1:8" ht="42.75" customHeight="1" x14ac:dyDescent="0.15">
      <c r="A3" s="501" t="str">
        <f>IF(AND('General Information'!$C$57:$C$58), CONCATENATE("Reporting Period: ", 'General Information'!$B$4), 'General Information'!$B$4)</f>
        <v>Enter your Fiscal Year 2021 start and end dates in the General Information tab, line items G28 and G29.</v>
      </c>
      <c r="B3" s="501"/>
      <c r="C3" s="501"/>
      <c r="D3" s="239"/>
      <c r="E3" s="239"/>
    </row>
    <row r="4" spans="1:8" ht="42.75" customHeight="1" x14ac:dyDescent="0.15">
      <c r="A4" s="501" t="s">
        <v>350</v>
      </c>
      <c r="B4" s="501"/>
      <c r="C4" s="501"/>
      <c r="D4" s="239"/>
      <c r="E4" s="239"/>
    </row>
    <row r="5" spans="1:8" s="228" customFormat="1" ht="22.5" customHeight="1" thickBot="1" x14ac:dyDescent="0.2">
      <c r="A5" s="240"/>
      <c r="B5" s="170" t="s">
        <v>123</v>
      </c>
      <c r="C5" s="236"/>
      <c r="D5" s="238"/>
      <c r="E5" s="238"/>
      <c r="F5" s="238"/>
      <c r="G5" s="238"/>
      <c r="H5" s="238"/>
    </row>
    <row r="6" spans="1:8" s="228" customFormat="1" ht="19.5" customHeight="1" thickBot="1" x14ac:dyDescent="0.2">
      <c r="A6" s="171" t="s">
        <v>20</v>
      </c>
      <c r="B6" s="172" t="s">
        <v>335</v>
      </c>
      <c r="C6" s="320"/>
      <c r="D6" s="321"/>
      <c r="E6" s="321"/>
      <c r="F6" s="321"/>
      <c r="G6" s="321"/>
      <c r="H6" s="321"/>
    </row>
    <row r="7" spans="1:8" s="228" customFormat="1" ht="17" thickBot="1" x14ac:dyDescent="0.25">
      <c r="A7" s="250"/>
      <c r="B7" s="173"/>
      <c r="C7" s="321"/>
      <c r="D7" s="321"/>
      <c r="E7" s="321"/>
      <c r="F7" s="321"/>
      <c r="G7" s="321"/>
      <c r="H7" s="321"/>
    </row>
    <row r="8" spans="1:8" s="232" customFormat="1" ht="37.5" customHeight="1" thickBot="1" x14ac:dyDescent="0.2">
      <c r="A8" s="180"/>
      <c r="B8" s="174" t="s">
        <v>249</v>
      </c>
      <c r="C8" s="337" t="s">
        <v>97</v>
      </c>
      <c r="D8" s="338" t="s">
        <v>13</v>
      </c>
      <c r="E8" s="339" t="s">
        <v>98</v>
      </c>
      <c r="F8" s="337" t="s">
        <v>99</v>
      </c>
      <c r="G8" s="340" t="s">
        <v>100</v>
      </c>
      <c r="H8" s="341" t="s">
        <v>101</v>
      </c>
    </row>
    <row r="9" spans="1:8" s="226" customFormat="1" ht="20.25" customHeight="1" thickBot="1" x14ac:dyDescent="0.2">
      <c r="A9" s="248"/>
      <c r="B9" s="175" t="s">
        <v>321</v>
      </c>
      <c r="C9" s="176"/>
      <c r="D9" s="275"/>
      <c r="E9" s="276"/>
      <c r="F9" s="277"/>
      <c r="G9" s="277"/>
      <c r="H9" s="277"/>
    </row>
    <row r="10" spans="1:8" s="226" customFormat="1" ht="20.25" customHeight="1" x14ac:dyDescent="0.15">
      <c r="A10" s="171" t="s">
        <v>42</v>
      </c>
      <c r="B10" s="172" t="s">
        <v>122</v>
      </c>
      <c r="C10" s="178">
        <f>IFERROR(E10/D10, 0)</f>
        <v>0</v>
      </c>
      <c r="D10" s="322"/>
      <c r="E10" s="323"/>
      <c r="F10" s="324"/>
      <c r="G10" s="325"/>
      <c r="H10" s="326"/>
    </row>
    <row r="11" spans="1:8" s="226" customFormat="1" ht="20.25" customHeight="1" x14ac:dyDescent="0.15">
      <c r="A11" s="171" t="s">
        <v>43</v>
      </c>
      <c r="B11" s="172" t="s">
        <v>284</v>
      </c>
      <c r="C11" s="179">
        <f t="shared" ref="C11:C16" si="0">IFERROR(E11/D11, 0)</f>
        <v>0</v>
      </c>
      <c r="D11" s="327"/>
      <c r="E11" s="328"/>
      <c r="F11" s="329"/>
      <c r="G11" s="330"/>
      <c r="H11" s="331"/>
    </row>
    <row r="12" spans="1:8" s="226" customFormat="1" ht="20.25" customHeight="1" x14ac:dyDescent="0.15">
      <c r="A12" s="171" t="s">
        <v>44</v>
      </c>
      <c r="B12" s="172" t="s">
        <v>3</v>
      </c>
      <c r="C12" s="179">
        <f t="shared" si="0"/>
        <v>0</v>
      </c>
      <c r="D12" s="327"/>
      <c r="E12" s="328"/>
      <c r="F12" s="329"/>
      <c r="G12" s="330"/>
      <c r="H12" s="331"/>
    </row>
    <row r="13" spans="1:8" s="226" customFormat="1" ht="20.25" customHeight="1" x14ac:dyDescent="0.15">
      <c r="A13" s="171" t="s">
        <v>45</v>
      </c>
      <c r="B13" s="172" t="s">
        <v>4</v>
      </c>
      <c r="C13" s="179">
        <f t="shared" si="0"/>
        <v>0</v>
      </c>
      <c r="D13" s="327"/>
      <c r="E13" s="328"/>
      <c r="F13" s="329"/>
      <c r="G13" s="330"/>
      <c r="H13" s="331"/>
    </row>
    <row r="14" spans="1:8" s="226" customFormat="1" ht="20.25" customHeight="1" x14ac:dyDescent="0.15">
      <c r="A14" s="171" t="s">
        <v>46</v>
      </c>
      <c r="B14" s="199" t="s">
        <v>285</v>
      </c>
      <c r="C14" s="179">
        <f t="shared" si="0"/>
        <v>0</v>
      </c>
      <c r="D14" s="327"/>
      <c r="E14" s="328"/>
      <c r="F14" s="329"/>
      <c r="G14" s="330"/>
      <c r="H14" s="331"/>
    </row>
    <row r="15" spans="1:8" s="226" customFormat="1" ht="20.25" customHeight="1" x14ac:dyDescent="0.15">
      <c r="A15" s="171" t="s">
        <v>47</v>
      </c>
      <c r="B15" s="172" t="s">
        <v>351</v>
      </c>
      <c r="C15" s="179">
        <f t="shared" si="0"/>
        <v>0</v>
      </c>
      <c r="D15" s="327"/>
      <c r="E15" s="328"/>
      <c r="F15" s="329"/>
      <c r="G15" s="330"/>
      <c r="H15" s="331"/>
    </row>
    <row r="16" spans="1:8" s="226" customFormat="1" ht="20.25" customHeight="1" thickBot="1" x14ac:dyDescent="0.2">
      <c r="A16" s="183" t="s">
        <v>48</v>
      </c>
      <c r="B16" s="172" t="s">
        <v>286</v>
      </c>
      <c r="C16" s="181">
        <f t="shared" si="0"/>
        <v>0</v>
      </c>
      <c r="D16" s="332"/>
      <c r="E16" s="333"/>
      <c r="F16" s="334"/>
      <c r="G16" s="335"/>
      <c r="H16" s="336"/>
    </row>
    <row r="17" spans="1:17" s="226" customFormat="1" ht="30" customHeight="1" thickBot="1" x14ac:dyDescent="0.2">
      <c r="A17" s="171"/>
      <c r="B17" s="182" t="s">
        <v>287</v>
      </c>
      <c r="C17" s="337" t="s">
        <v>185</v>
      </c>
      <c r="D17" s="338" t="s">
        <v>13</v>
      </c>
      <c r="E17" s="339" t="s">
        <v>98</v>
      </c>
      <c r="F17" s="337" t="s">
        <v>99</v>
      </c>
      <c r="G17" s="340" t="s">
        <v>100</v>
      </c>
      <c r="H17" s="341" t="s">
        <v>101</v>
      </c>
    </row>
    <row r="18" spans="1:17" s="226" customFormat="1" ht="30" customHeight="1" thickBot="1" x14ac:dyDescent="0.2">
      <c r="A18" s="183" t="s">
        <v>49</v>
      </c>
      <c r="B18" s="278" t="s">
        <v>133</v>
      </c>
      <c r="C18" s="445">
        <f>SUM(E18:H18)</f>
        <v>0</v>
      </c>
      <c r="D18" s="184">
        <f>'B1-Other Indirect Staffing'!D33</f>
        <v>0</v>
      </c>
      <c r="E18" s="419">
        <f>'B1-Other Indirect Staffing'!E33</f>
        <v>0</v>
      </c>
      <c r="F18" s="186">
        <f>'B1-Other Indirect Staffing'!F33</f>
        <v>0</v>
      </c>
      <c r="G18" s="187">
        <f>'B1-Other Indirect Staffing'!G33</f>
        <v>0</v>
      </c>
      <c r="H18" s="185">
        <f>'B1-Other Indirect Staffing'!H33</f>
        <v>0</v>
      </c>
      <c r="K18" s="230"/>
      <c r="L18" s="230"/>
      <c r="M18" s="230"/>
      <c r="N18" s="230"/>
      <c r="O18" s="230"/>
      <c r="P18" s="230"/>
      <c r="Q18" s="230"/>
    </row>
    <row r="19" spans="1:17" s="226" customFormat="1" ht="30" customHeight="1" thickBot="1" x14ac:dyDescent="0.2">
      <c r="A19" s="171" t="s">
        <v>50</v>
      </c>
      <c r="B19" s="316" t="s">
        <v>199</v>
      </c>
      <c r="C19" s="446">
        <f>SUM(E19:H19)</f>
        <v>0</v>
      </c>
      <c r="D19" s="439">
        <f>SUM(D10:D16,D18)</f>
        <v>0</v>
      </c>
      <c r="E19" s="440">
        <f>SUM(E10:E16,E18)</f>
        <v>0</v>
      </c>
      <c r="F19" s="441">
        <f>SUM(F10:F16,F18)</f>
        <v>0</v>
      </c>
      <c r="G19" s="442">
        <f>SUM(G10:G16,G18)</f>
        <v>0</v>
      </c>
      <c r="H19" s="443">
        <f>SUM(H10:H16,H18)</f>
        <v>0</v>
      </c>
    </row>
    <row r="20" spans="1:17" ht="18.75" customHeight="1" thickBot="1" x14ac:dyDescent="0.25">
      <c r="A20" s="250"/>
      <c r="B20" s="188"/>
      <c r="E20" s="241"/>
    </row>
    <row r="21" spans="1:17" s="242" customFormat="1" ht="30" customHeight="1" x14ac:dyDescent="0.15">
      <c r="A21" s="251"/>
      <c r="B21" s="254" t="s">
        <v>250</v>
      </c>
      <c r="C21" s="189" t="s">
        <v>348</v>
      </c>
      <c r="E21" s="231"/>
      <c r="F21" s="232"/>
      <c r="G21" s="232"/>
    </row>
    <row r="22" spans="1:17" s="242" customFormat="1" ht="6" customHeight="1" x14ac:dyDescent="0.15">
      <c r="A22" s="251"/>
      <c r="C22" s="243"/>
      <c r="E22" s="231"/>
      <c r="F22" s="232"/>
      <c r="G22" s="232"/>
    </row>
    <row r="23" spans="1:17" s="225" customFormat="1" ht="20.25" customHeight="1" x14ac:dyDescent="0.15">
      <c r="A23" s="317" t="s">
        <v>51</v>
      </c>
      <c r="B23" s="190" t="s">
        <v>315</v>
      </c>
      <c r="C23" s="342"/>
      <c r="E23" s="231"/>
      <c r="F23" s="226"/>
      <c r="G23" s="226"/>
    </row>
    <row r="24" spans="1:17" s="225" customFormat="1" ht="19.5" customHeight="1" x14ac:dyDescent="0.15">
      <c r="A24" s="318" t="s">
        <v>52</v>
      </c>
      <c r="B24" s="190" t="s">
        <v>316</v>
      </c>
      <c r="C24" s="342"/>
      <c r="E24" s="231"/>
      <c r="F24" s="226"/>
      <c r="G24" s="226"/>
    </row>
    <row r="25" spans="1:17" s="225" customFormat="1" ht="20.25" customHeight="1" x14ac:dyDescent="0.15">
      <c r="A25" s="318" t="s">
        <v>53</v>
      </c>
      <c r="B25" s="190" t="s">
        <v>288</v>
      </c>
      <c r="C25" s="342"/>
      <c r="E25" s="231"/>
      <c r="F25" s="226"/>
      <c r="G25" s="226"/>
    </row>
    <row r="26" spans="1:17" s="225" customFormat="1" ht="20.25" customHeight="1" x14ac:dyDescent="0.15">
      <c r="A26" s="318" t="s">
        <v>54</v>
      </c>
      <c r="B26" s="190" t="s">
        <v>251</v>
      </c>
      <c r="C26" s="342"/>
      <c r="E26" s="231"/>
      <c r="F26" s="226"/>
      <c r="G26" s="226"/>
    </row>
    <row r="27" spans="1:17" s="225" customFormat="1" ht="20.25" customHeight="1" x14ac:dyDescent="0.15">
      <c r="A27" s="318" t="s">
        <v>188</v>
      </c>
      <c r="B27" s="190" t="s">
        <v>252</v>
      </c>
      <c r="C27" s="342"/>
      <c r="E27" s="231"/>
      <c r="F27" s="226"/>
      <c r="G27" s="226"/>
    </row>
    <row r="28" spans="1:17" s="225" customFormat="1" ht="20.25" customHeight="1" x14ac:dyDescent="0.15">
      <c r="A28" s="318" t="s">
        <v>189</v>
      </c>
      <c r="B28" s="190" t="s">
        <v>124</v>
      </c>
      <c r="C28" s="342"/>
      <c r="E28" s="231"/>
      <c r="F28" s="226"/>
      <c r="G28" s="226"/>
    </row>
    <row r="29" spans="1:17" s="225" customFormat="1" ht="20.25" customHeight="1" x14ac:dyDescent="0.15">
      <c r="A29" s="318" t="s">
        <v>190</v>
      </c>
      <c r="B29" s="190" t="s">
        <v>125</v>
      </c>
      <c r="C29" s="342"/>
      <c r="E29" s="231"/>
      <c r="F29" s="226"/>
      <c r="G29" s="226"/>
    </row>
    <row r="30" spans="1:17" s="225" customFormat="1" ht="20.25" customHeight="1" x14ac:dyDescent="0.15">
      <c r="A30" s="318" t="s">
        <v>191</v>
      </c>
      <c r="B30" s="190" t="s">
        <v>253</v>
      </c>
      <c r="C30" s="342"/>
      <c r="E30" s="231"/>
      <c r="F30" s="226"/>
      <c r="G30" s="226"/>
    </row>
    <row r="31" spans="1:17" s="225" customFormat="1" ht="20.25" customHeight="1" x14ac:dyDescent="0.15">
      <c r="A31" s="318" t="s">
        <v>55</v>
      </c>
      <c r="B31" s="172" t="s">
        <v>126</v>
      </c>
      <c r="C31" s="342"/>
    </row>
    <row r="32" spans="1:17" s="225" customFormat="1" ht="20.25" customHeight="1" x14ac:dyDescent="0.15">
      <c r="A32" s="183" t="s">
        <v>254</v>
      </c>
      <c r="B32" s="190" t="s">
        <v>289</v>
      </c>
      <c r="C32" s="342"/>
      <c r="E32" s="231"/>
      <c r="F32" s="226"/>
      <c r="G32" s="226"/>
    </row>
    <row r="33" spans="1:11" s="226" customFormat="1" ht="20.25" customHeight="1" x14ac:dyDescent="0.15">
      <c r="A33" s="183" t="s">
        <v>255</v>
      </c>
      <c r="B33" s="172" t="s">
        <v>290</v>
      </c>
      <c r="C33" s="342"/>
      <c r="E33" s="231"/>
    </row>
    <row r="34" spans="1:11" s="226" customFormat="1" ht="20.25" customHeight="1" x14ac:dyDescent="0.15">
      <c r="A34" s="183" t="s">
        <v>256</v>
      </c>
      <c r="B34" s="172" t="s">
        <v>127</v>
      </c>
      <c r="C34" s="342"/>
      <c r="E34" s="231"/>
    </row>
    <row r="35" spans="1:11" s="225" customFormat="1" ht="20.25" customHeight="1" x14ac:dyDescent="0.15">
      <c r="A35" s="183" t="s">
        <v>257</v>
      </c>
      <c r="B35" s="191" t="s">
        <v>291</v>
      </c>
      <c r="C35" s="342"/>
      <c r="E35" s="231"/>
      <c r="F35" s="258"/>
      <c r="G35" s="259"/>
      <c r="H35" s="259"/>
      <c r="I35" s="259"/>
      <c r="J35" s="259"/>
      <c r="K35" s="259"/>
    </row>
    <row r="36" spans="1:11" s="225" customFormat="1" ht="20.25" customHeight="1" x14ac:dyDescent="0.15">
      <c r="A36" s="183" t="s">
        <v>258</v>
      </c>
      <c r="B36" s="191" t="s">
        <v>292</v>
      </c>
      <c r="C36" s="342"/>
      <c r="E36" s="231"/>
      <c r="F36" s="258"/>
      <c r="G36" s="259"/>
      <c r="H36" s="259"/>
      <c r="I36" s="259"/>
      <c r="J36" s="259"/>
      <c r="K36" s="259"/>
    </row>
    <row r="37" spans="1:11" s="225" customFormat="1" ht="20.25" customHeight="1" x14ac:dyDescent="0.15">
      <c r="A37" s="183" t="s">
        <v>259</v>
      </c>
      <c r="B37" s="192" t="s">
        <v>160</v>
      </c>
      <c r="C37" s="342"/>
      <c r="E37" s="231"/>
      <c r="F37" s="226"/>
      <c r="G37" s="226"/>
    </row>
    <row r="38" spans="1:11" s="225" customFormat="1" ht="20.25" customHeight="1" x14ac:dyDescent="0.15">
      <c r="A38" s="183" t="s">
        <v>260</v>
      </c>
      <c r="B38" s="193" t="s">
        <v>261</v>
      </c>
      <c r="C38" s="342"/>
      <c r="E38" s="231"/>
      <c r="F38" s="226"/>
      <c r="G38" s="226"/>
    </row>
    <row r="39" spans="1:11" s="225" customFormat="1" ht="28" x14ac:dyDescent="0.15">
      <c r="A39" s="183"/>
      <c r="B39" s="182" t="s">
        <v>305</v>
      </c>
      <c r="C39" s="343"/>
      <c r="E39" s="231"/>
      <c r="F39" s="226"/>
      <c r="G39" s="226"/>
    </row>
    <row r="40" spans="1:11" s="225" customFormat="1" ht="20.25" customHeight="1" x14ac:dyDescent="0.15">
      <c r="A40" s="183" t="s">
        <v>262</v>
      </c>
      <c r="B40" s="279" t="s">
        <v>194</v>
      </c>
      <c r="C40" s="194">
        <f>'B2-Occupancy Expenses'!C15</f>
        <v>0</v>
      </c>
      <c r="E40" s="231"/>
      <c r="F40" s="226"/>
      <c r="G40" s="226"/>
    </row>
    <row r="41" spans="1:11" s="225" customFormat="1" ht="17" x14ac:dyDescent="0.15">
      <c r="A41" s="183" t="s">
        <v>263</v>
      </c>
      <c r="B41" s="279" t="s">
        <v>336</v>
      </c>
      <c r="C41" s="194">
        <f>'B3-Other Admin Expenses'!C33</f>
        <v>0</v>
      </c>
      <c r="E41" s="231"/>
      <c r="F41" s="226"/>
      <c r="G41" s="226"/>
    </row>
    <row r="42" spans="1:11" s="226" customFormat="1" ht="20.25" customHeight="1" thickBot="1" x14ac:dyDescent="0.2">
      <c r="A42" s="183" t="s">
        <v>264</v>
      </c>
      <c r="B42" s="195" t="s">
        <v>265</v>
      </c>
      <c r="C42" s="196">
        <f>SUM(C19,C23:C38,C40:C41)</f>
        <v>0</v>
      </c>
    </row>
    <row r="43" spans="1:11" s="226" customFormat="1" ht="16.5" customHeight="1" thickBot="1" x14ac:dyDescent="0.2">
      <c r="A43" s="249"/>
      <c r="B43" s="182"/>
      <c r="C43" s="244"/>
      <c r="E43" s="245"/>
    </row>
    <row r="44" spans="1:11" s="226" customFormat="1" ht="30" customHeight="1" x14ac:dyDescent="0.15">
      <c r="A44" s="252"/>
      <c r="B44" s="182" t="s">
        <v>293</v>
      </c>
      <c r="C44" s="197" t="s">
        <v>348</v>
      </c>
      <c r="E44" s="245"/>
    </row>
    <row r="45" spans="1:11" s="228" customFormat="1" ht="18" thickBot="1" x14ac:dyDescent="0.2">
      <c r="A45" s="319" t="s">
        <v>266</v>
      </c>
      <c r="B45" s="274" t="s">
        <v>168</v>
      </c>
      <c r="C45" s="444">
        <f>'B4-Non-Reimbursable Expense'!C33</f>
        <v>0</v>
      </c>
      <c r="E45" s="246"/>
    </row>
    <row r="46" spans="1:11" s="228" customFormat="1" x14ac:dyDescent="0.15">
      <c r="A46" s="253"/>
      <c r="C46" s="247"/>
      <c r="E46" s="246"/>
    </row>
    <row r="49" spans="7:9" x14ac:dyDescent="0.15">
      <c r="G49" s="1"/>
      <c r="H49" s="1"/>
      <c r="I49" s="1"/>
    </row>
    <row r="50" spans="7:9" x14ac:dyDescent="0.15">
      <c r="G50" s="1"/>
      <c r="H50" s="1"/>
      <c r="I50" s="1"/>
    </row>
    <row r="51" spans="7:9" x14ac:dyDescent="0.15">
      <c r="G51" s="1"/>
      <c r="H51" s="1"/>
      <c r="I51" s="1"/>
    </row>
    <row r="52" spans="7:9" x14ac:dyDescent="0.15">
      <c r="G52" s="1"/>
      <c r="H52" s="1"/>
      <c r="I52" s="1"/>
    </row>
  </sheetData>
  <sheetProtection password="EAC6" sheet="1" objects="1" scenarios="1"/>
  <customSheetViews>
    <customSheetView guid="{685A2E79-1796-44F8-B950-02A0300E5822}" fitToPage="1" topLeftCell="A16">
      <selection activeCell="E19" sqref="E19"/>
      <pageMargins left="0.7" right="0.7" top="0.75" bottom="0.75" header="0.3" footer="0.3"/>
      <pageSetup scale="39" fitToHeight="0" orientation="portrait" r:id="rId1"/>
    </customSheetView>
  </customSheetViews>
  <mergeCells count="2">
    <mergeCell ref="A3:C3"/>
    <mergeCell ref="A4:C4"/>
  </mergeCells>
  <dataValidations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E10:H16 C23:C38" xr:uid="{00000000-0002-0000-0300-000000000000}">
      <formula1>-9999999999</formula1>
    </dataValidation>
    <dataValidation type="decimal" allowBlank="1" showInputMessage="1" showErrorMessage="1" errorTitle="Enter a number" error="You must enter a number. Decimal points are allowed. " promptTitle="Enter a Number " prompt="You must enter a number. Decimal points are allowed. " sqref="C6 D10:D16" xr:uid="{00000000-0002-0000-0300-000001000000}">
      <formula1>0</formula1>
      <formula2>100000</formula2>
    </dataValidation>
  </dataValidations>
  <hyperlinks>
    <hyperlink ref="B41" location="'B3-Other Admin Expenses'!A1" display="Other Administrative Expense Details" xr:uid="{00000000-0004-0000-0300-000000000000}"/>
    <hyperlink ref="B45" location="'B4-Non-Reimbursable Expense'!A1" display="Non-Reimbursable Expense Details" xr:uid="{00000000-0004-0000-0300-000001000000}"/>
    <hyperlink ref="B40" location="'B2-Occupancy Expenses'!A1" display="Occupancy Expense Details" xr:uid="{00000000-0004-0000-0300-000002000000}"/>
    <hyperlink ref="B18" location="'B1-Other Indirect Staffing'!A1" display="Other Indirect Staffing Expense Details" xr:uid="{00000000-0004-0000-0300-000003000000}"/>
  </hyperlinks>
  <pageMargins left="0.75" right="0.75" top="1" bottom="1" header="0.5" footer="0.5"/>
  <pageSetup scale="47" orientation="landscape" r:id="rId2"/>
  <headerFooter scaleWithDoc="0">
    <oddFooter>&amp;CGroup Adult Foster Care Cost Report - Fiscal Year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pageSetUpPr fitToPage="1"/>
  </sheetPr>
  <dimension ref="A1:I43"/>
  <sheetViews>
    <sheetView zoomScaleNormal="100" zoomScalePageLayoutView="30" workbookViewId="0"/>
  </sheetViews>
  <sheetFormatPr baseColWidth="10" defaultColWidth="9.1640625" defaultRowHeight="13" x14ac:dyDescent="0.15"/>
  <cols>
    <col min="1" max="1" width="25.6640625" style="1" customWidth="1"/>
    <col min="2" max="2" width="40.6640625" style="1" customWidth="1"/>
    <col min="3" max="8" width="15.6640625" style="1" customWidth="1"/>
    <col min="9" max="9" width="60.5" style="1" customWidth="1"/>
    <col min="10" max="16384" width="9.1640625" style="1"/>
  </cols>
  <sheetData>
    <row r="1" spans="1:9" s="20" customFormat="1" ht="30" customHeight="1" x14ac:dyDescent="0.15">
      <c r="A1" s="51" t="s">
        <v>159</v>
      </c>
      <c r="B1" s="31"/>
      <c r="C1" s="31"/>
      <c r="D1" s="31"/>
      <c r="E1" s="31"/>
      <c r="F1" s="31"/>
      <c r="G1" s="31"/>
      <c r="H1" s="31"/>
    </row>
    <row r="2" spans="1:9" s="20" customFormat="1" ht="30" customHeight="1" x14ac:dyDescent="0.15">
      <c r="A2" s="305" t="s">
        <v>205</v>
      </c>
      <c r="B2" s="137" t="str">
        <f>'General Information'!B3</f>
        <v>You MUST select your provider name in the General Information tab, line item G1.</v>
      </c>
      <c r="C2" s="31"/>
      <c r="D2" s="31"/>
      <c r="E2" s="31"/>
      <c r="F2" s="31"/>
      <c r="G2" s="31"/>
      <c r="H2" s="31"/>
    </row>
    <row r="3" spans="1:9" s="20" customFormat="1" ht="30" customHeight="1" x14ac:dyDescent="0.15">
      <c r="A3" s="500" t="str">
        <f>IF(AND('General Information'!$C$57:$C$58), CONCATENATE("Reporting Period: ", 'General Information'!$B$4), 'General Information'!$B$4)</f>
        <v>Enter your Fiscal Year 2021 start and end dates in the General Information tab, line items G28 and G29.</v>
      </c>
      <c r="B3" s="500"/>
      <c r="C3" s="500"/>
      <c r="D3" s="500"/>
      <c r="E3" s="500"/>
      <c r="F3" s="500"/>
      <c r="G3" s="500"/>
      <c r="H3" s="500"/>
    </row>
    <row r="4" spans="1:9" ht="60" customHeight="1" thickBot="1" x14ac:dyDescent="0.2">
      <c r="A4" s="5"/>
      <c r="B4" s="500" t="s">
        <v>352</v>
      </c>
      <c r="C4" s="500"/>
      <c r="D4" s="500"/>
      <c r="E4" s="500"/>
      <c r="F4" s="500"/>
      <c r="G4" s="5"/>
      <c r="H4" s="5"/>
    </row>
    <row r="5" spans="1:9" ht="5.25" customHeight="1" x14ac:dyDescent="0.15">
      <c r="A5" s="355"/>
      <c r="B5" s="356"/>
      <c r="C5" s="357"/>
      <c r="D5" s="356"/>
      <c r="E5" s="356"/>
      <c r="F5" s="356"/>
      <c r="G5" s="356"/>
      <c r="H5" s="358"/>
    </row>
    <row r="6" spans="1:9" s="20" customFormat="1" ht="30" customHeight="1" thickBot="1" x14ac:dyDescent="0.2">
      <c r="A6" s="70" t="s">
        <v>299</v>
      </c>
      <c r="B6" s="33" t="s">
        <v>130</v>
      </c>
      <c r="C6" s="352" t="s">
        <v>97</v>
      </c>
      <c r="D6" s="353" t="s">
        <v>13</v>
      </c>
      <c r="E6" s="354" t="s">
        <v>98</v>
      </c>
      <c r="F6" s="354" t="s">
        <v>99</v>
      </c>
      <c r="G6" s="354" t="s">
        <v>100</v>
      </c>
      <c r="H6" s="71" t="s">
        <v>101</v>
      </c>
    </row>
    <row r="7" spans="1:9" s="20" customFormat="1" ht="20.25" customHeight="1" thickTop="1" x14ac:dyDescent="0.15">
      <c r="A7" s="345">
        <v>1</v>
      </c>
      <c r="B7" s="348"/>
      <c r="C7" s="349">
        <f>IFERROR(E7/D7, 0)</f>
        <v>0</v>
      </c>
      <c r="D7" s="350"/>
      <c r="E7" s="351"/>
      <c r="F7" s="351"/>
      <c r="G7" s="351"/>
      <c r="H7" s="359"/>
      <c r="I7" s="459" t="s">
        <v>297</v>
      </c>
    </row>
    <row r="8" spans="1:9" s="20" customFormat="1" ht="20.25" customHeight="1" x14ac:dyDescent="0.15">
      <c r="A8" s="347">
        <v>2</v>
      </c>
      <c r="B8" s="167"/>
      <c r="C8" s="91">
        <f>IFERROR(E8/D8, 0)</f>
        <v>0</v>
      </c>
      <c r="D8" s="166"/>
      <c r="E8" s="346"/>
      <c r="F8" s="346"/>
      <c r="G8" s="346"/>
      <c r="H8" s="360"/>
    </row>
    <row r="9" spans="1:9" s="20" customFormat="1" ht="20.25" customHeight="1" x14ac:dyDescent="0.15">
      <c r="A9" s="347">
        <v>3</v>
      </c>
      <c r="B9" s="167"/>
      <c r="C9" s="91">
        <f t="shared" ref="C9:C32" si="0">IFERROR(E9/D9, 0)</f>
        <v>0</v>
      </c>
      <c r="D9" s="166"/>
      <c r="E9" s="346"/>
      <c r="F9" s="346"/>
      <c r="G9" s="346"/>
      <c r="H9" s="360"/>
    </row>
    <row r="10" spans="1:9" s="20" customFormat="1" ht="20.25" customHeight="1" x14ac:dyDescent="0.15">
      <c r="A10" s="347">
        <v>4</v>
      </c>
      <c r="B10" s="167"/>
      <c r="C10" s="91">
        <f t="shared" si="0"/>
        <v>0</v>
      </c>
      <c r="D10" s="166"/>
      <c r="E10" s="346"/>
      <c r="F10" s="346"/>
      <c r="G10" s="346"/>
      <c r="H10" s="360"/>
    </row>
    <row r="11" spans="1:9" s="20" customFormat="1" ht="20.25" customHeight="1" x14ac:dyDescent="0.15">
      <c r="A11" s="347">
        <v>5</v>
      </c>
      <c r="B11" s="167"/>
      <c r="C11" s="91">
        <f t="shared" si="0"/>
        <v>0</v>
      </c>
      <c r="D11" s="166"/>
      <c r="E11" s="346"/>
      <c r="F11" s="346"/>
      <c r="G11" s="346"/>
      <c r="H11" s="360"/>
    </row>
    <row r="12" spans="1:9" s="20" customFormat="1" ht="20.25" customHeight="1" x14ac:dyDescent="0.15">
      <c r="A12" s="347">
        <v>6</v>
      </c>
      <c r="B12" s="167"/>
      <c r="C12" s="91">
        <f t="shared" si="0"/>
        <v>0</v>
      </c>
      <c r="D12" s="166"/>
      <c r="E12" s="346"/>
      <c r="F12" s="346"/>
      <c r="G12" s="346"/>
      <c r="H12" s="360"/>
    </row>
    <row r="13" spans="1:9" s="20" customFormat="1" ht="20.25" customHeight="1" x14ac:dyDescent="0.15">
      <c r="A13" s="347">
        <v>7</v>
      </c>
      <c r="B13" s="167"/>
      <c r="C13" s="91">
        <f t="shared" si="0"/>
        <v>0</v>
      </c>
      <c r="D13" s="166"/>
      <c r="E13" s="346"/>
      <c r="F13" s="346"/>
      <c r="G13" s="346"/>
      <c r="H13" s="360"/>
    </row>
    <row r="14" spans="1:9" s="20" customFormat="1" ht="20.25" customHeight="1" x14ac:dyDescent="0.15">
      <c r="A14" s="347">
        <v>8</v>
      </c>
      <c r="B14" s="167"/>
      <c r="C14" s="91">
        <f>IFERROR(E14/D14, 0)</f>
        <v>0</v>
      </c>
      <c r="D14" s="166"/>
      <c r="E14" s="346"/>
      <c r="F14" s="346"/>
      <c r="G14" s="346"/>
      <c r="H14" s="360"/>
    </row>
    <row r="15" spans="1:9" s="20" customFormat="1" ht="20.25" customHeight="1" x14ac:dyDescent="0.15">
      <c r="A15" s="347">
        <v>9</v>
      </c>
      <c r="B15" s="167"/>
      <c r="C15" s="91">
        <f t="shared" si="0"/>
        <v>0</v>
      </c>
      <c r="D15" s="166"/>
      <c r="E15" s="346"/>
      <c r="F15" s="346"/>
      <c r="G15" s="346"/>
      <c r="H15" s="360"/>
    </row>
    <row r="16" spans="1:9" s="20" customFormat="1" ht="20.25" customHeight="1" x14ac:dyDescent="0.15">
      <c r="A16" s="347">
        <v>10</v>
      </c>
      <c r="B16" s="167"/>
      <c r="C16" s="91">
        <f t="shared" si="0"/>
        <v>0</v>
      </c>
      <c r="D16" s="166"/>
      <c r="E16" s="346"/>
      <c r="F16" s="346"/>
      <c r="G16" s="346"/>
      <c r="H16" s="360"/>
    </row>
    <row r="17" spans="1:9" s="20" customFormat="1" ht="20.25" customHeight="1" x14ac:dyDescent="0.15">
      <c r="A17" s="347">
        <v>11</v>
      </c>
      <c r="B17" s="167"/>
      <c r="C17" s="91">
        <f t="shared" si="0"/>
        <v>0</v>
      </c>
      <c r="D17" s="166"/>
      <c r="E17" s="346"/>
      <c r="F17" s="346"/>
      <c r="G17" s="346"/>
      <c r="H17" s="360"/>
    </row>
    <row r="18" spans="1:9" s="20" customFormat="1" ht="20.25" customHeight="1" x14ac:dyDescent="0.15">
      <c r="A18" s="347">
        <v>12</v>
      </c>
      <c r="B18" s="167"/>
      <c r="C18" s="91">
        <f t="shared" si="0"/>
        <v>0</v>
      </c>
      <c r="D18" s="166"/>
      <c r="E18" s="346"/>
      <c r="F18" s="346"/>
      <c r="G18" s="346"/>
      <c r="H18" s="360"/>
    </row>
    <row r="19" spans="1:9" s="20" customFormat="1" ht="20.25" customHeight="1" x14ac:dyDescent="0.15">
      <c r="A19" s="347">
        <v>13</v>
      </c>
      <c r="B19" s="167"/>
      <c r="C19" s="91">
        <f t="shared" si="0"/>
        <v>0</v>
      </c>
      <c r="D19" s="166"/>
      <c r="E19" s="346"/>
      <c r="F19" s="346"/>
      <c r="G19" s="346"/>
      <c r="H19" s="360"/>
    </row>
    <row r="20" spans="1:9" s="20" customFormat="1" ht="18.75" customHeight="1" x14ac:dyDescent="0.15">
      <c r="A20" s="347">
        <v>14</v>
      </c>
      <c r="B20" s="167"/>
      <c r="C20" s="91">
        <f t="shared" si="0"/>
        <v>0</v>
      </c>
      <c r="D20" s="166"/>
      <c r="E20" s="346"/>
      <c r="F20" s="346"/>
      <c r="G20" s="346"/>
      <c r="H20" s="360"/>
    </row>
    <row r="21" spans="1:9" s="20" customFormat="1" ht="20.25" customHeight="1" x14ac:dyDescent="0.15">
      <c r="A21" s="347">
        <v>15</v>
      </c>
      <c r="B21" s="167"/>
      <c r="C21" s="91">
        <f t="shared" si="0"/>
        <v>0</v>
      </c>
      <c r="D21" s="166"/>
      <c r="E21" s="346"/>
      <c r="F21" s="346"/>
      <c r="G21" s="346"/>
      <c r="H21" s="360"/>
    </row>
    <row r="22" spans="1:9" s="20" customFormat="1" ht="20.25" customHeight="1" x14ac:dyDescent="0.15">
      <c r="A22" s="347">
        <v>16</v>
      </c>
      <c r="B22" s="167"/>
      <c r="C22" s="91">
        <f t="shared" si="0"/>
        <v>0</v>
      </c>
      <c r="D22" s="166"/>
      <c r="E22" s="346"/>
      <c r="F22" s="346"/>
      <c r="G22" s="346"/>
      <c r="H22" s="360"/>
    </row>
    <row r="23" spans="1:9" s="20" customFormat="1" ht="20.25" customHeight="1" x14ac:dyDescent="0.15">
      <c r="A23" s="347">
        <v>17</v>
      </c>
      <c r="B23" s="167"/>
      <c r="C23" s="91">
        <f t="shared" si="0"/>
        <v>0</v>
      </c>
      <c r="D23" s="166"/>
      <c r="E23" s="346"/>
      <c r="F23" s="346"/>
      <c r="G23" s="346"/>
      <c r="H23" s="360"/>
    </row>
    <row r="24" spans="1:9" s="20" customFormat="1" ht="20.25" customHeight="1" x14ac:dyDescent="0.15">
      <c r="A24" s="347">
        <v>18</v>
      </c>
      <c r="B24" s="167"/>
      <c r="C24" s="91">
        <f t="shared" si="0"/>
        <v>0</v>
      </c>
      <c r="D24" s="166"/>
      <c r="E24" s="346"/>
      <c r="F24" s="346"/>
      <c r="G24" s="346"/>
      <c r="H24" s="360"/>
    </row>
    <row r="25" spans="1:9" s="20" customFormat="1" ht="20.25" customHeight="1" x14ac:dyDescent="0.15">
      <c r="A25" s="347">
        <v>19</v>
      </c>
      <c r="B25" s="167"/>
      <c r="C25" s="91">
        <f t="shared" si="0"/>
        <v>0</v>
      </c>
      <c r="D25" s="166"/>
      <c r="E25" s="346"/>
      <c r="F25" s="346"/>
      <c r="G25" s="346"/>
      <c r="H25" s="360"/>
    </row>
    <row r="26" spans="1:9" s="20" customFormat="1" ht="20.25" customHeight="1" x14ac:dyDescent="0.15">
      <c r="A26" s="347">
        <v>20</v>
      </c>
      <c r="B26" s="167"/>
      <c r="C26" s="91">
        <f t="shared" si="0"/>
        <v>0</v>
      </c>
      <c r="D26" s="166"/>
      <c r="E26" s="346"/>
      <c r="F26" s="346"/>
      <c r="G26" s="346"/>
      <c r="H26" s="360"/>
    </row>
    <row r="27" spans="1:9" s="20" customFormat="1" ht="20.25" customHeight="1" x14ac:dyDescent="0.15">
      <c r="A27" s="347">
        <v>21</v>
      </c>
      <c r="B27" s="167"/>
      <c r="C27" s="91">
        <f>IFERROR(E27/D27, 0)</f>
        <v>0</v>
      </c>
      <c r="D27" s="166"/>
      <c r="E27" s="346"/>
      <c r="F27" s="346"/>
      <c r="G27" s="346"/>
      <c r="H27" s="360"/>
    </row>
    <row r="28" spans="1:9" s="20" customFormat="1" ht="20.25" customHeight="1" x14ac:dyDescent="0.15">
      <c r="A28" s="347">
        <v>22</v>
      </c>
      <c r="B28" s="167"/>
      <c r="C28" s="91">
        <f t="shared" si="0"/>
        <v>0</v>
      </c>
      <c r="D28" s="166"/>
      <c r="E28" s="346"/>
      <c r="F28" s="346"/>
      <c r="G28" s="346"/>
      <c r="H28" s="360"/>
    </row>
    <row r="29" spans="1:9" s="20" customFormat="1" ht="20.25" customHeight="1" x14ac:dyDescent="0.15">
      <c r="A29" s="347">
        <v>23</v>
      </c>
      <c r="B29" s="167"/>
      <c r="C29" s="91">
        <f t="shared" si="0"/>
        <v>0</v>
      </c>
      <c r="D29" s="166"/>
      <c r="E29" s="346"/>
      <c r="F29" s="346"/>
      <c r="G29" s="346"/>
      <c r="H29" s="360"/>
    </row>
    <row r="30" spans="1:9" s="20" customFormat="1" ht="20.25" customHeight="1" x14ac:dyDescent="0.15">
      <c r="A30" s="347">
        <v>24</v>
      </c>
      <c r="B30" s="167"/>
      <c r="C30" s="91">
        <f t="shared" si="0"/>
        <v>0</v>
      </c>
      <c r="D30" s="166"/>
      <c r="E30" s="346"/>
      <c r="F30" s="346"/>
      <c r="G30" s="346"/>
      <c r="H30" s="360"/>
    </row>
    <row r="31" spans="1:9" s="20" customFormat="1" ht="20.25" customHeight="1" x14ac:dyDescent="0.15">
      <c r="A31" s="347">
        <v>25</v>
      </c>
      <c r="B31" s="167"/>
      <c r="C31" s="91">
        <f t="shared" si="0"/>
        <v>0</v>
      </c>
      <c r="D31" s="166"/>
      <c r="E31" s="346"/>
      <c r="F31" s="346"/>
      <c r="G31" s="346"/>
      <c r="H31" s="360"/>
    </row>
    <row r="32" spans="1:9" s="20" customFormat="1" ht="20.25" customHeight="1" x14ac:dyDescent="0.15">
      <c r="A32" s="347">
        <v>26</v>
      </c>
      <c r="B32" s="167"/>
      <c r="C32" s="91">
        <f t="shared" si="0"/>
        <v>0</v>
      </c>
      <c r="D32" s="166"/>
      <c r="E32" s="346"/>
      <c r="F32" s="346"/>
      <c r="G32" s="346"/>
      <c r="H32" s="360"/>
      <c r="I32" s="459" t="s">
        <v>297</v>
      </c>
    </row>
    <row r="33" spans="1:8" s="20" customFormat="1" ht="30" customHeight="1" thickBot="1" x14ac:dyDescent="0.2">
      <c r="A33" s="39"/>
      <c r="B33" s="155" t="s">
        <v>149</v>
      </c>
      <c r="C33" s="77"/>
      <c r="D33" s="87">
        <f>SUM(D7:D32)</f>
        <v>0</v>
      </c>
      <c r="E33" s="289">
        <f>SUM(E7:E32)</f>
        <v>0</v>
      </c>
      <c r="F33" s="289">
        <f>SUM(F7:F32)</f>
        <v>0</v>
      </c>
      <c r="G33" s="289">
        <f>SUM(G7:G32)</f>
        <v>0</v>
      </c>
      <c r="H33" s="290">
        <f>SUM(H7:H32)</f>
        <v>0</v>
      </c>
    </row>
    <row r="43" spans="1:8" ht="16.5" customHeight="1" x14ac:dyDescent="0.15"/>
  </sheetData>
  <sheetProtection password="EAC6" sheet="1" objects="1" scenarios="1"/>
  <customSheetViews>
    <customSheetView guid="{43E61ED1-6D84-4C84-A41C-B12F632B2CE1}" scale="75" fitToPage="1">
      <pageMargins left="0.25" right="0.25" top="1" bottom="1" header="0.5" footer="0.5"/>
      <printOptions horizontalCentered="1"/>
      <pageSetup scale="71" orientation="landscape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fitToPage="1" showRuler="0">
      <selection sqref="A1:H31"/>
      <pageMargins left="0.25" right="0.25" top="1" bottom="1" header="0.5" footer="0.5"/>
      <printOptions horizontalCentered="1"/>
      <pageSetup scale="71" orientation="landscape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>
      <selection activeCell="I2" sqref="I2"/>
      <pageMargins left="0.25" right="0.25" top="1" bottom="0.75" header="0.5" footer="0.5"/>
      <printOptions horizontalCentered="1"/>
      <pageSetup scale="67" orientation="landscape" r:id="rId3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H3"/>
    <mergeCell ref="B4:F4"/>
  </mergeCells>
  <phoneticPr fontId="4" type="noConversion"/>
  <dataValidations xWindow="1125" yWindow="480"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E7:H32" xr:uid="{00000000-0002-0000-0400-000000000000}">
      <formula1>-9999999999</formula1>
    </dataValidation>
    <dataValidation type="decimal" allowBlank="1" showInputMessage="1" showErrorMessage="1" errorTitle="Enter a Number" error="Decimals allowed." promptTitle="Enter a number" prompt="Decimals allowed." sqref="D7:D32" xr:uid="{00000000-0002-0000-0400-000001000000}">
      <formula1>0</formula1>
      <formula2>99999</formula2>
    </dataValidation>
  </dataValidations>
  <hyperlinks>
    <hyperlink ref="I7" location="'B-Administrative Expenses'!A1" display="Return to Administrative Expenses Worksheet" xr:uid="{00000000-0004-0000-0400-000000000000}"/>
    <hyperlink ref="I32" location="'B-Administrative Expenses'!A1" display="Return to Administrative Expenses Worksheet" xr:uid="{00000000-0004-0000-0400-000001000000}"/>
  </hyperlinks>
  <pageMargins left="0.75" right="0.75" top="1" bottom="1" header="0.5" footer="0.5"/>
  <pageSetup scale="41" orientation="portrait" r:id="rId4"/>
  <headerFooter scaleWithDoc="0">
    <oddFooter>&amp;CGroup Adult Foster Care Cost Report - Fiscal Year 2017</oddFooter>
  </headerFooter>
  <ignoredErrors>
    <ignoredError sqref="D33 F33:H33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pageSetUpPr fitToPage="1"/>
  </sheetPr>
  <dimension ref="A1:N43"/>
  <sheetViews>
    <sheetView zoomScaleNormal="100" zoomScalePageLayoutView="50" workbookViewId="0"/>
  </sheetViews>
  <sheetFormatPr baseColWidth="10" defaultColWidth="9.1640625" defaultRowHeight="13" x14ac:dyDescent="0.15"/>
  <cols>
    <col min="1" max="1" width="23.5" style="1" customWidth="1"/>
    <col min="2" max="3" width="40.6640625" style="1" customWidth="1"/>
    <col min="4" max="4" width="52" style="1" customWidth="1"/>
    <col min="5" max="16384" width="9.1640625" style="1"/>
  </cols>
  <sheetData>
    <row r="1" spans="1:14" ht="30" customHeight="1" x14ac:dyDescent="0.15">
      <c r="A1" s="21" t="s">
        <v>294</v>
      </c>
      <c r="B1" s="20"/>
    </row>
    <row r="2" spans="1:14" ht="30" customHeight="1" x14ac:dyDescent="0.15">
      <c r="A2" s="305" t="s">
        <v>205</v>
      </c>
      <c r="B2" s="137" t="str">
        <f>'General Information'!B3</f>
        <v>You MUST select your provider name in the General Information tab, line item G1.</v>
      </c>
    </row>
    <row r="3" spans="1:14" ht="36" customHeight="1" x14ac:dyDescent="0.15">
      <c r="A3" s="502" t="str">
        <f>IF(AND('General Information'!$C$57:$C$58), CONCATENATE("Reporting Period: ", 'General Information'!$B$4), 'General Information'!$B$4)</f>
        <v>Enter your Fiscal Year 2021 start and end dates in the General Information tab, line items G28 and G29.</v>
      </c>
      <c r="B3" s="502"/>
      <c r="C3" s="502"/>
    </row>
    <row r="4" spans="1:14" ht="28.5" customHeight="1" x14ac:dyDescent="0.15">
      <c r="A4" s="502" t="s">
        <v>350</v>
      </c>
      <c r="B4" s="502"/>
      <c r="C4" s="502"/>
    </row>
    <row r="5" spans="1:14" ht="12" customHeight="1" thickBot="1" x14ac:dyDescent="0.2"/>
    <row r="6" spans="1:14" ht="29" thickBot="1" x14ac:dyDescent="0.2">
      <c r="A6" s="361" t="s">
        <v>295</v>
      </c>
      <c r="B6" s="362" t="s">
        <v>130</v>
      </c>
      <c r="C6" s="363" t="s">
        <v>348</v>
      </c>
      <c r="D6" s="459" t="s">
        <v>297</v>
      </c>
    </row>
    <row r="7" spans="1:14" ht="14" thickTop="1" x14ac:dyDescent="0.15">
      <c r="A7" s="122">
        <v>1</v>
      </c>
      <c r="B7" s="365" t="s">
        <v>161</v>
      </c>
      <c r="C7" s="366"/>
    </row>
    <row r="8" spans="1:14" x14ac:dyDescent="0.15">
      <c r="A8" s="310">
        <v>2</v>
      </c>
      <c r="B8" s="364" t="s">
        <v>296</v>
      </c>
      <c r="C8" s="311"/>
    </row>
    <row r="9" spans="1:14" x14ac:dyDescent="0.15">
      <c r="A9" s="310">
        <v>3</v>
      </c>
      <c r="B9" s="364" t="s">
        <v>162</v>
      </c>
      <c r="C9" s="311"/>
    </row>
    <row r="10" spans="1:14" x14ac:dyDescent="0.15">
      <c r="A10" s="310">
        <v>4</v>
      </c>
      <c r="B10" s="364" t="s">
        <v>163</v>
      </c>
      <c r="C10" s="311"/>
      <c r="D10" s="41"/>
    </row>
    <row r="11" spans="1:14" x14ac:dyDescent="0.15">
      <c r="A11" s="310">
        <v>5</v>
      </c>
      <c r="B11" s="364" t="s">
        <v>128</v>
      </c>
      <c r="C11" s="311"/>
      <c r="D11" s="41"/>
    </row>
    <row r="12" spans="1:14" x14ac:dyDescent="0.15">
      <c r="A12" s="310">
        <v>6</v>
      </c>
      <c r="B12" s="364" t="s">
        <v>5</v>
      </c>
      <c r="C12" s="311"/>
      <c r="N12" s="124"/>
    </row>
    <row r="13" spans="1:14" x14ac:dyDescent="0.15">
      <c r="A13" s="310">
        <v>7</v>
      </c>
      <c r="B13" s="364" t="s">
        <v>129</v>
      </c>
      <c r="C13" s="311"/>
    </row>
    <row r="14" spans="1:14" x14ac:dyDescent="0.15">
      <c r="A14" s="310">
        <v>8</v>
      </c>
      <c r="B14" s="367" t="s">
        <v>164</v>
      </c>
      <c r="C14" s="368"/>
    </row>
    <row r="15" spans="1:14" ht="17" thickBot="1" x14ac:dyDescent="0.2">
      <c r="A15" s="369">
        <v>9</v>
      </c>
      <c r="B15" s="82" t="s">
        <v>165</v>
      </c>
      <c r="C15" s="85">
        <f>SUM(C7:C14)</f>
        <v>0</v>
      </c>
    </row>
    <row r="20" ht="18.75" customHeight="1" x14ac:dyDescent="0.15"/>
    <row r="43" ht="16.5" customHeight="1" x14ac:dyDescent="0.15"/>
  </sheetData>
  <sheetProtection password="EAC6" sheet="1" objects="1" scenarios="1"/>
  <customSheetViews>
    <customSheetView guid="{43E61ED1-6D84-4C84-A41C-B12F632B2CE1}" showPageBreaks="1">
      <pageMargins left="0.7" right="0.7" top="0.75" bottom="0.75" header="0.3" footer="0.3"/>
      <pageSetup orientation="portrait" verticalDpi="0" r:id="rId1"/>
    </customSheetView>
    <customSheetView guid="{3CF3A837-7145-4E2E-8915-BA37DFFD1C31}" showRuler="0">
      <selection activeCell="C13" sqref="C13"/>
      <pageMargins left="0.7" right="0.7" top="0.75" bottom="0.75" header="0.3" footer="0.3"/>
      <pageSetup orientation="portrait" verticalDpi="0" r:id="rId2"/>
      <headerFooter alignWithMargins="0"/>
    </customSheetView>
    <customSheetView guid="{685A2E79-1796-44F8-B950-02A0300E5822}" fitToPage="1">
      <selection activeCell="C15" sqref="C15"/>
      <pageMargins left="0.25" right="0.25" top="1" bottom="0.75" header="0.5" footer="0.5"/>
      <printOptions horizontalCentered="1"/>
      <pageSetup scale="99" orientation="portrait" r:id="rId3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C3"/>
    <mergeCell ref="A4:C4"/>
  </mergeCells>
  <phoneticPr fontId="25" type="noConversion"/>
  <dataValidations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14" xr:uid="{00000000-0002-0000-0500-000000000000}">
      <formula1>-9999999999</formula1>
    </dataValidation>
  </dataValidations>
  <hyperlinks>
    <hyperlink ref="D6" location="'B-Administrative Expenses'!A1" display="Return to Administrative Expenses Worksheet" xr:uid="{00000000-0004-0000-0500-000000000000}"/>
  </hyperlinks>
  <pageMargins left="0.75" right="0.75" top="1" bottom="1" header="0.5" footer="0.5"/>
  <pageSetup scale="54" orientation="portrait" r:id="rId4"/>
  <headerFooter scaleWithDoc="0">
    <oddFooter>&amp;CGroup Adult Foster Care Cost Report - Fiscal Year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D43"/>
  <sheetViews>
    <sheetView zoomScaleNormal="100" zoomScalePageLayoutView="60" workbookViewId="0"/>
  </sheetViews>
  <sheetFormatPr baseColWidth="10" defaultColWidth="9.1640625" defaultRowHeight="13" x14ac:dyDescent="0.15"/>
  <cols>
    <col min="1" max="1" width="25.6640625" style="1" customWidth="1"/>
    <col min="2" max="2" width="50.6640625" style="5" customWidth="1"/>
    <col min="3" max="3" width="18.6640625" style="1" customWidth="1"/>
    <col min="4" max="4" width="52.1640625" style="1" customWidth="1"/>
    <col min="5" max="16384" width="9.1640625" style="1"/>
  </cols>
  <sheetData>
    <row r="1" spans="1:4" s="20" customFormat="1" ht="30" customHeight="1" x14ac:dyDescent="0.15">
      <c r="A1" s="51" t="s">
        <v>301</v>
      </c>
      <c r="B1" s="31"/>
      <c r="C1" s="31"/>
    </row>
    <row r="2" spans="1:4" s="20" customFormat="1" ht="30.75" customHeight="1" x14ac:dyDescent="0.15">
      <c r="A2" s="305" t="s">
        <v>205</v>
      </c>
      <c r="B2" s="137" t="str">
        <f>'General Information'!B3</f>
        <v>You MUST select your provider name in the General Information tab, line item G1.</v>
      </c>
      <c r="C2" s="31"/>
    </row>
    <row r="3" spans="1:4" ht="30.75" customHeight="1" x14ac:dyDescent="0.15">
      <c r="A3" s="500" t="str">
        <f>IF(AND('General Information'!$C$57:$C$58), CONCATENATE("Reporting Period: ", 'General Information'!$B$4), 'General Information'!$B$4)</f>
        <v>Enter your Fiscal Year 2021 start and end dates in the General Information tab, line items G28 and G29.</v>
      </c>
      <c r="B3" s="500"/>
      <c r="C3" s="500"/>
      <c r="D3" s="124"/>
    </row>
    <row r="4" spans="1:4" ht="42" customHeight="1" thickBot="1" x14ac:dyDescent="0.2">
      <c r="A4" s="503" t="s">
        <v>350</v>
      </c>
      <c r="B4" s="503"/>
      <c r="C4" s="503"/>
      <c r="D4" s="124"/>
    </row>
    <row r="5" spans="1:4" ht="5.25" customHeight="1" x14ac:dyDescent="0.15">
      <c r="A5" s="145"/>
      <c r="B5" s="146"/>
      <c r="C5" s="147"/>
    </row>
    <row r="6" spans="1:4" s="20" customFormat="1" ht="30" customHeight="1" thickBot="1" x14ac:dyDescent="0.2">
      <c r="A6" s="70" t="s">
        <v>302</v>
      </c>
      <c r="B6" s="33" t="s">
        <v>130</v>
      </c>
      <c r="C6" s="71" t="s">
        <v>348</v>
      </c>
    </row>
    <row r="7" spans="1:4" s="20" customFormat="1" ht="20.25" customHeight="1" thickTop="1" x14ac:dyDescent="0.15">
      <c r="A7" s="122">
        <v>1</v>
      </c>
      <c r="B7" s="90"/>
      <c r="C7" s="123"/>
      <c r="D7" s="459" t="s">
        <v>297</v>
      </c>
    </row>
    <row r="8" spans="1:4" s="20" customFormat="1" ht="20.25" customHeight="1" x14ac:dyDescent="0.15">
      <c r="A8" s="310">
        <v>2</v>
      </c>
      <c r="B8" s="165"/>
      <c r="C8" s="311"/>
    </row>
    <row r="9" spans="1:4" s="20" customFormat="1" ht="20.25" customHeight="1" x14ac:dyDescent="0.15">
      <c r="A9" s="310">
        <v>3</v>
      </c>
      <c r="B9" s="165"/>
      <c r="C9" s="311"/>
    </row>
    <row r="10" spans="1:4" s="20" customFormat="1" ht="20.25" customHeight="1" x14ac:dyDescent="0.15">
      <c r="A10" s="310">
        <v>4</v>
      </c>
      <c r="B10" s="90"/>
      <c r="C10" s="123"/>
    </row>
    <row r="11" spans="1:4" s="20" customFormat="1" ht="20.25" customHeight="1" x14ac:dyDescent="0.15">
      <c r="A11" s="310">
        <v>5</v>
      </c>
      <c r="B11" s="165"/>
      <c r="C11" s="311"/>
    </row>
    <row r="12" spans="1:4" s="20" customFormat="1" ht="20.25" customHeight="1" x14ac:dyDescent="0.15">
      <c r="A12" s="310">
        <v>6</v>
      </c>
      <c r="B12" s="165"/>
      <c r="C12" s="311"/>
    </row>
    <row r="13" spans="1:4" s="20" customFormat="1" ht="20.25" customHeight="1" x14ac:dyDescent="0.15">
      <c r="A13" s="310">
        <v>7</v>
      </c>
      <c r="B13" s="90"/>
      <c r="C13" s="123"/>
    </row>
    <row r="14" spans="1:4" s="20" customFormat="1" ht="20.25" customHeight="1" x14ac:dyDescent="0.15">
      <c r="A14" s="310">
        <v>8</v>
      </c>
      <c r="B14" s="165"/>
      <c r="C14" s="311"/>
    </row>
    <row r="15" spans="1:4" s="20" customFormat="1" ht="20.25" customHeight="1" x14ac:dyDescent="0.15">
      <c r="A15" s="310">
        <v>9</v>
      </c>
      <c r="B15" s="165"/>
      <c r="C15" s="311"/>
    </row>
    <row r="16" spans="1:4" s="20" customFormat="1" ht="20.25" customHeight="1" x14ac:dyDescent="0.15">
      <c r="A16" s="310">
        <v>10</v>
      </c>
      <c r="B16" s="90"/>
      <c r="C16" s="123"/>
    </row>
    <row r="17" spans="1:4" s="20" customFormat="1" ht="20.25" customHeight="1" x14ac:dyDescent="0.15">
      <c r="A17" s="310">
        <v>11</v>
      </c>
      <c r="B17" s="165"/>
      <c r="C17" s="311"/>
    </row>
    <row r="18" spans="1:4" s="20" customFormat="1" ht="20.25" customHeight="1" x14ac:dyDescent="0.15">
      <c r="A18" s="310">
        <v>12</v>
      </c>
      <c r="B18" s="165"/>
      <c r="C18" s="311"/>
    </row>
    <row r="19" spans="1:4" s="20" customFormat="1" ht="20.25" customHeight="1" x14ac:dyDescent="0.15">
      <c r="A19" s="310">
        <v>13</v>
      </c>
      <c r="B19" s="90"/>
      <c r="C19" s="123"/>
    </row>
    <row r="20" spans="1:4" s="20" customFormat="1" ht="18.75" customHeight="1" x14ac:dyDescent="0.15">
      <c r="A20" s="310">
        <v>14</v>
      </c>
      <c r="B20" s="165"/>
      <c r="C20" s="311"/>
    </row>
    <row r="21" spans="1:4" s="20" customFormat="1" ht="20.25" customHeight="1" x14ac:dyDescent="0.15">
      <c r="A21" s="310">
        <v>15</v>
      </c>
      <c r="B21" s="165"/>
      <c r="C21" s="311"/>
    </row>
    <row r="22" spans="1:4" s="20" customFormat="1" ht="20.25" customHeight="1" x14ac:dyDescent="0.15">
      <c r="A22" s="310">
        <v>16</v>
      </c>
      <c r="B22" s="90"/>
      <c r="C22" s="123"/>
    </row>
    <row r="23" spans="1:4" s="20" customFormat="1" ht="20.25" customHeight="1" x14ac:dyDescent="0.15">
      <c r="A23" s="310">
        <v>17</v>
      </c>
      <c r="B23" s="165"/>
      <c r="C23" s="311"/>
    </row>
    <row r="24" spans="1:4" s="20" customFormat="1" ht="20.25" customHeight="1" x14ac:dyDescent="0.15">
      <c r="A24" s="310">
        <v>18</v>
      </c>
      <c r="B24" s="165"/>
      <c r="C24" s="311"/>
    </row>
    <row r="25" spans="1:4" s="20" customFormat="1" ht="20.25" customHeight="1" x14ac:dyDescent="0.15">
      <c r="A25" s="310">
        <v>19</v>
      </c>
      <c r="B25" s="90"/>
      <c r="C25" s="123"/>
    </row>
    <row r="26" spans="1:4" s="20" customFormat="1" ht="20.25" customHeight="1" x14ac:dyDescent="0.15">
      <c r="A26" s="310">
        <v>20</v>
      </c>
      <c r="B26" s="165"/>
      <c r="C26" s="311"/>
    </row>
    <row r="27" spans="1:4" s="20" customFormat="1" ht="20.25" customHeight="1" x14ac:dyDescent="0.15">
      <c r="A27" s="310">
        <v>21</v>
      </c>
      <c r="B27" s="165"/>
      <c r="C27" s="311"/>
    </row>
    <row r="28" spans="1:4" s="20" customFormat="1" ht="20.25" customHeight="1" x14ac:dyDescent="0.15">
      <c r="A28" s="310">
        <v>22</v>
      </c>
      <c r="B28" s="90"/>
      <c r="C28" s="123"/>
    </row>
    <row r="29" spans="1:4" s="20" customFormat="1" ht="20.25" customHeight="1" x14ac:dyDescent="0.15">
      <c r="A29" s="310">
        <v>23</v>
      </c>
      <c r="B29" s="165"/>
      <c r="C29" s="311"/>
    </row>
    <row r="30" spans="1:4" s="20" customFormat="1" ht="20.25" customHeight="1" x14ac:dyDescent="0.15">
      <c r="A30" s="310">
        <v>24</v>
      </c>
      <c r="B30" s="165"/>
      <c r="C30" s="311"/>
    </row>
    <row r="31" spans="1:4" s="20" customFormat="1" ht="20.25" customHeight="1" x14ac:dyDescent="0.15">
      <c r="A31" s="310">
        <v>25</v>
      </c>
      <c r="B31" s="90"/>
      <c r="C31" s="123"/>
    </row>
    <row r="32" spans="1:4" s="20" customFormat="1" ht="20.25" customHeight="1" x14ac:dyDescent="0.15">
      <c r="A32" s="313">
        <v>26</v>
      </c>
      <c r="B32" s="165"/>
      <c r="C32" s="311"/>
      <c r="D32" s="459" t="s">
        <v>297</v>
      </c>
    </row>
    <row r="33" spans="1:3" s="20" customFormat="1" ht="30" customHeight="1" thickBot="1" x14ac:dyDescent="0.2">
      <c r="A33" s="38"/>
      <c r="B33" s="82" t="s">
        <v>303</v>
      </c>
      <c r="C33" s="85">
        <f>SUM(C7:C32)</f>
        <v>0</v>
      </c>
    </row>
    <row r="43" spans="1:3" ht="16.5" customHeight="1" x14ac:dyDescent="0.15"/>
  </sheetData>
  <sheetProtection password="EAC6" sheet="1" objects="1" scenarios="1"/>
  <customSheetViews>
    <customSheetView guid="{43E61ED1-6D84-4C84-A41C-B12F632B2CE1}" scale="75">
      <selection activeCell="A2" sqref="A2:C2"/>
      <pageMargins left="0.25" right="0.25" top="1" bottom="0.75" header="0.5" footer="0.5"/>
      <printOptions horizontalCentered="1"/>
      <pageSetup orientation="portrait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showRuler="0" topLeftCell="A3">
      <selection activeCell="C31" sqref="C31"/>
      <pageMargins left="0.25" right="0.25" top="1" bottom="0.75" header="0.5" footer="0.5"/>
      <printOptions horizontalCentered="1"/>
      <pageSetup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>
      <selection activeCell="D32" sqref="D32"/>
      <pageMargins left="0.25" right="0.25" top="1" bottom="0.75" header="0.5" footer="0.5"/>
      <printOptions horizontalCentered="1"/>
      <pageSetup scale="96" orientation="portrait" r:id="rId3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C3"/>
    <mergeCell ref="A4:C4"/>
  </mergeCells>
  <phoneticPr fontId="4" type="noConversion"/>
  <dataValidations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32" xr:uid="{00000000-0002-0000-0600-000000000000}">
      <formula1>-9999999999</formula1>
    </dataValidation>
  </dataValidations>
  <hyperlinks>
    <hyperlink ref="D7" location="'B-Administrative Expenses'!A1" display="Return to Administrative Expenses Worksheet" xr:uid="{00000000-0004-0000-0600-000000000000}"/>
    <hyperlink ref="D32" location="'B-Administrative Expenses'!A1" display="Return to Administrative Expenses Worksheet" xr:uid="{00000000-0004-0000-0600-000001000000}"/>
  </hyperlinks>
  <pageMargins left="0.75" right="0.75" top="1" bottom="1" header="0.5" footer="0.5"/>
  <pageSetup scale="58" orientation="portrait" r:id="rId4"/>
  <headerFooter scaleWithDoc="0">
    <oddFooter>&amp;CGroup Adult Foster Care Cost Report - Fiscal Year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D43"/>
  <sheetViews>
    <sheetView zoomScaleNormal="100" zoomScalePageLayoutView="50" workbookViewId="0"/>
  </sheetViews>
  <sheetFormatPr baseColWidth="10" defaultColWidth="9.1640625" defaultRowHeight="13" x14ac:dyDescent="0.15"/>
  <cols>
    <col min="1" max="1" width="21.83203125" style="1" customWidth="1"/>
    <col min="2" max="2" width="50.6640625" style="1" customWidth="1"/>
    <col min="3" max="3" width="18.6640625" style="1" customWidth="1"/>
    <col min="4" max="4" width="52.1640625" style="1" customWidth="1"/>
    <col min="5" max="16384" width="9.1640625" style="1"/>
  </cols>
  <sheetData>
    <row r="1" spans="1:4" s="20" customFormat="1" ht="30" customHeight="1" x14ac:dyDescent="0.15">
      <c r="A1" s="51" t="s">
        <v>304</v>
      </c>
      <c r="B1" s="31"/>
      <c r="C1" s="31"/>
    </row>
    <row r="2" spans="1:4" s="20" customFormat="1" ht="30" customHeight="1" x14ac:dyDescent="0.15">
      <c r="A2" s="305" t="s">
        <v>205</v>
      </c>
      <c r="B2" s="137" t="str">
        <f>'General Information'!B3</f>
        <v>You MUST select your provider name in the General Information tab, line item G1.</v>
      </c>
      <c r="C2" s="31"/>
    </row>
    <row r="3" spans="1:4" ht="42.75" customHeight="1" x14ac:dyDescent="0.15">
      <c r="A3" s="500" t="str">
        <f>IF(AND('General Information'!$C$57:$C$58), CONCATENATE("Reporting Period: ", 'General Information'!$B$4), 'General Information'!$B$4)</f>
        <v>Enter your Fiscal Year 2021 start and end dates in the General Information tab, line items G28 and G29.</v>
      </c>
      <c r="B3" s="500"/>
      <c r="C3" s="500"/>
      <c r="D3" s="124"/>
    </row>
    <row r="4" spans="1:4" ht="60" customHeight="1" thickBot="1" x14ac:dyDescent="0.2">
      <c r="A4" s="500" t="s">
        <v>350</v>
      </c>
      <c r="B4" s="500"/>
      <c r="C4" s="500"/>
      <c r="D4" s="124"/>
    </row>
    <row r="5" spans="1:4" ht="5.25" customHeight="1" thickBot="1" x14ac:dyDescent="0.2">
      <c r="A5" s="140"/>
      <c r="B5" s="141"/>
      <c r="C5" s="142"/>
    </row>
    <row r="6" spans="1:4" s="20" customFormat="1" ht="30" customHeight="1" thickBot="1" x14ac:dyDescent="0.2">
      <c r="A6" s="138" t="s">
        <v>337</v>
      </c>
      <c r="B6" s="139" t="s">
        <v>130</v>
      </c>
      <c r="C6" s="344" t="s">
        <v>348</v>
      </c>
    </row>
    <row r="7" spans="1:4" s="20" customFormat="1" ht="20.25" customHeight="1" thickTop="1" x14ac:dyDescent="0.15">
      <c r="A7" s="122">
        <v>1</v>
      </c>
      <c r="B7" s="90"/>
      <c r="C7" s="123"/>
      <c r="D7" s="459" t="s">
        <v>297</v>
      </c>
    </row>
    <row r="8" spans="1:4" s="20" customFormat="1" ht="20.25" customHeight="1" x14ac:dyDescent="0.15">
      <c r="A8" s="310">
        <v>2</v>
      </c>
      <c r="B8" s="165"/>
      <c r="C8" s="311"/>
    </row>
    <row r="9" spans="1:4" s="20" customFormat="1" ht="20.25" customHeight="1" x14ac:dyDescent="0.15">
      <c r="A9" s="310">
        <v>3</v>
      </c>
      <c r="B9" s="165"/>
      <c r="C9" s="311"/>
    </row>
    <row r="10" spans="1:4" s="20" customFormat="1" ht="20.25" customHeight="1" x14ac:dyDescent="0.15">
      <c r="A10" s="310">
        <v>4</v>
      </c>
      <c r="B10" s="90"/>
      <c r="C10" s="123"/>
    </row>
    <row r="11" spans="1:4" s="20" customFormat="1" ht="20.25" customHeight="1" x14ac:dyDescent="0.15">
      <c r="A11" s="310">
        <v>5</v>
      </c>
      <c r="B11" s="165"/>
      <c r="C11" s="311"/>
    </row>
    <row r="12" spans="1:4" s="20" customFormat="1" ht="20.25" customHeight="1" x14ac:dyDescent="0.15">
      <c r="A12" s="310">
        <v>6</v>
      </c>
      <c r="B12" s="165"/>
      <c r="C12" s="311"/>
    </row>
    <row r="13" spans="1:4" s="20" customFormat="1" ht="20.25" customHeight="1" x14ac:dyDescent="0.15">
      <c r="A13" s="310">
        <v>7</v>
      </c>
      <c r="B13" s="90"/>
      <c r="C13" s="123"/>
    </row>
    <row r="14" spans="1:4" s="20" customFormat="1" ht="20.25" customHeight="1" x14ac:dyDescent="0.15">
      <c r="A14" s="310">
        <v>8</v>
      </c>
      <c r="B14" s="165"/>
      <c r="C14" s="311"/>
    </row>
    <row r="15" spans="1:4" s="20" customFormat="1" ht="20.25" customHeight="1" x14ac:dyDescent="0.15">
      <c r="A15" s="310">
        <v>9</v>
      </c>
      <c r="B15" s="165"/>
      <c r="C15" s="311"/>
    </row>
    <row r="16" spans="1:4" s="20" customFormat="1" ht="20.25" customHeight="1" x14ac:dyDescent="0.15">
      <c r="A16" s="310">
        <v>10</v>
      </c>
      <c r="B16" s="90"/>
      <c r="C16" s="123"/>
    </row>
    <row r="17" spans="1:4" s="20" customFormat="1" ht="20.25" customHeight="1" x14ac:dyDescent="0.15">
      <c r="A17" s="310">
        <v>11</v>
      </c>
      <c r="B17" s="165"/>
      <c r="C17" s="311"/>
    </row>
    <row r="18" spans="1:4" s="20" customFormat="1" ht="20.25" customHeight="1" x14ac:dyDescent="0.15">
      <c r="A18" s="310">
        <v>12</v>
      </c>
      <c r="B18" s="165"/>
      <c r="C18" s="311"/>
    </row>
    <row r="19" spans="1:4" s="20" customFormat="1" ht="20.25" customHeight="1" x14ac:dyDescent="0.15">
      <c r="A19" s="310">
        <v>13</v>
      </c>
      <c r="B19" s="90"/>
      <c r="C19" s="123"/>
    </row>
    <row r="20" spans="1:4" s="20" customFormat="1" ht="18.75" customHeight="1" x14ac:dyDescent="0.15">
      <c r="A20" s="310">
        <v>14</v>
      </c>
      <c r="B20" s="165"/>
      <c r="C20" s="311"/>
    </row>
    <row r="21" spans="1:4" s="20" customFormat="1" ht="20.25" customHeight="1" x14ac:dyDescent="0.15">
      <c r="A21" s="310">
        <v>15</v>
      </c>
      <c r="B21" s="165"/>
      <c r="C21" s="311"/>
    </row>
    <row r="22" spans="1:4" s="20" customFormat="1" ht="20.25" customHeight="1" x14ac:dyDescent="0.15">
      <c r="A22" s="310">
        <v>16</v>
      </c>
      <c r="B22" s="90"/>
      <c r="C22" s="123"/>
    </row>
    <row r="23" spans="1:4" s="20" customFormat="1" ht="20.25" customHeight="1" x14ac:dyDescent="0.15">
      <c r="A23" s="310">
        <v>17</v>
      </c>
      <c r="B23" s="165"/>
      <c r="C23" s="311"/>
    </row>
    <row r="24" spans="1:4" s="20" customFormat="1" ht="20.25" customHeight="1" x14ac:dyDescent="0.15">
      <c r="A24" s="310">
        <v>18</v>
      </c>
      <c r="B24" s="165"/>
      <c r="C24" s="311"/>
    </row>
    <row r="25" spans="1:4" s="20" customFormat="1" ht="20.25" customHeight="1" x14ac:dyDescent="0.15">
      <c r="A25" s="310">
        <v>19</v>
      </c>
      <c r="B25" s="90"/>
      <c r="C25" s="123"/>
    </row>
    <row r="26" spans="1:4" s="20" customFormat="1" ht="20.25" customHeight="1" x14ac:dyDescent="0.15">
      <c r="A26" s="310">
        <v>20</v>
      </c>
      <c r="B26" s="165"/>
      <c r="C26" s="311"/>
    </row>
    <row r="27" spans="1:4" s="20" customFormat="1" ht="20.25" customHeight="1" x14ac:dyDescent="0.15">
      <c r="A27" s="310">
        <v>21</v>
      </c>
      <c r="B27" s="165"/>
      <c r="C27" s="311"/>
    </row>
    <row r="28" spans="1:4" s="20" customFormat="1" ht="20.25" customHeight="1" x14ac:dyDescent="0.15">
      <c r="A28" s="310">
        <v>22</v>
      </c>
      <c r="B28" s="90"/>
      <c r="C28" s="123"/>
    </row>
    <row r="29" spans="1:4" s="20" customFormat="1" ht="20.25" customHeight="1" x14ac:dyDescent="0.15">
      <c r="A29" s="310">
        <v>23</v>
      </c>
      <c r="B29" s="165"/>
      <c r="C29" s="311"/>
    </row>
    <row r="30" spans="1:4" s="20" customFormat="1" ht="20.25" customHeight="1" x14ac:dyDescent="0.15">
      <c r="A30" s="310">
        <v>24</v>
      </c>
      <c r="B30" s="165"/>
      <c r="C30" s="311"/>
    </row>
    <row r="31" spans="1:4" s="20" customFormat="1" ht="20.25" customHeight="1" x14ac:dyDescent="0.15">
      <c r="A31" s="310">
        <v>25</v>
      </c>
      <c r="B31" s="90"/>
      <c r="C31" s="123"/>
    </row>
    <row r="32" spans="1:4" s="20" customFormat="1" ht="20.25" customHeight="1" x14ac:dyDescent="0.15">
      <c r="A32" s="313">
        <v>26</v>
      </c>
      <c r="B32" s="165"/>
      <c r="C32" s="311"/>
      <c r="D32" s="459" t="s">
        <v>297</v>
      </c>
    </row>
    <row r="33" spans="1:3" s="20" customFormat="1" ht="30" customHeight="1" thickBot="1" x14ac:dyDescent="0.2">
      <c r="A33" s="38"/>
      <c r="B33" s="82" t="s">
        <v>167</v>
      </c>
      <c r="C33" s="85">
        <f>SUM(C7:C32)</f>
        <v>0</v>
      </c>
    </row>
    <row r="43" spans="1:3" ht="16.5" customHeight="1" x14ac:dyDescent="0.15"/>
  </sheetData>
  <sheetProtection password="EAC6" sheet="1" objects="1" scenarios="1"/>
  <customSheetViews>
    <customSheetView guid="{43E61ED1-6D84-4C84-A41C-B12F632B2CE1}" scale="75" topLeftCell="A2">
      <selection activeCell="A33" sqref="A32:A33"/>
      <pageMargins left="0.25" right="0.25" top="1" bottom="0.75" header="0.5" footer="0.5"/>
      <printOptions horizontalCentered="1"/>
      <pageSetup orientation="portrait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showRuler="0" topLeftCell="A2">
      <selection activeCell="C31" sqref="C31"/>
      <pageMargins left="0.25" right="0.25" top="1" bottom="0.75" header="0.5" footer="0.5"/>
      <printOptions horizontalCentered="1"/>
      <pageSetup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>
      <selection activeCell="D32" sqref="D32"/>
      <pageMargins left="0.25" right="0.25" top="1" bottom="0.75" header="0.5" footer="0.5"/>
      <printOptions horizontalCentered="1"/>
      <pageSetup scale="86" orientation="portrait" r:id="rId3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C3"/>
    <mergeCell ref="A4:C4"/>
  </mergeCells>
  <phoneticPr fontId="4" type="noConversion"/>
  <dataValidations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32" xr:uid="{00000000-0002-0000-0700-000000000000}">
      <formula1>-9999999999</formula1>
    </dataValidation>
  </dataValidations>
  <hyperlinks>
    <hyperlink ref="D7" location="'B-Administrative Expenses'!A1" display="Return to Administrative Expenses Worksheet" xr:uid="{00000000-0004-0000-0700-000000000000}"/>
    <hyperlink ref="D32" location="'B-Administrative Expenses'!A1" display="Return to Administrative Expenses Worksheet" xr:uid="{00000000-0004-0000-0700-000001000000}"/>
  </hyperlinks>
  <pageMargins left="0.75" right="0.75" top="1" bottom="1" header="0.5" footer="0.5"/>
  <pageSetup scale="63" orientation="portrait" r:id="rId4"/>
  <headerFooter scaleWithDoc="0">
    <oddFooter>&amp;CGroup Adult Foster Care Cost Report - Fiscal Year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2"/>
  <sheetViews>
    <sheetView zoomScaleNormal="100" zoomScalePageLayoutView="40" workbookViewId="0"/>
  </sheetViews>
  <sheetFormatPr baseColWidth="10" defaultColWidth="9.1640625" defaultRowHeight="14" x14ac:dyDescent="0.15"/>
  <cols>
    <col min="1" max="1" width="22.5" style="237" customWidth="1"/>
    <col min="2" max="2" width="68.33203125" style="238" customWidth="1"/>
    <col min="3" max="8" width="15.6640625" style="238" customWidth="1"/>
    <col min="9" max="16384" width="9.1640625" style="228"/>
  </cols>
  <sheetData>
    <row r="1" spans="1:17" s="226" customFormat="1" ht="30" customHeight="1" x14ac:dyDescent="0.15">
      <c r="A1" s="223" t="s">
        <v>282</v>
      </c>
      <c r="B1" s="225"/>
      <c r="C1" s="225"/>
      <c r="D1" s="225"/>
      <c r="E1" s="225"/>
      <c r="F1" s="225"/>
      <c r="G1" s="225"/>
      <c r="H1" s="225"/>
    </row>
    <row r="2" spans="1:17" s="226" customFormat="1" ht="30" customHeight="1" x14ac:dyDescent="0.15">
      <c r="A2" s="370" t="s">
        <v>205</v>
      </c>
      <c r="B2" s="169" t="str">
        <f>'General Information'!B3</f>
        <v>You MUST select your provider name in the General Information tab, line item G1.</v>
      </c>
      <c r="C2" s="225"/>
      <c r="D2" s="225"/>
      <c r="E2" s="225"/>
      <c r="F2" s="225"/>
      <c r="G2" s="225"/>
      <c r="H2" s="225"/>
    </row>
    <row r="3" spans="1:17" ht="33.75" customHeight="1" x14ac:dyDescent="0.15">
      <c r="A3" s="501" t="str">
        <f>IF(AND('General Information'!$C$57:$C$58), CONCATENATE("Reporting Period: ", 'General Information'!$B$4), 'General Information'!$B$4)</f>
        <v>Enter your Fiscal Year 2021 start and end dates in the General Information tab, line items G28 and G29.</v>
      </c>
      <c r="B3" s="501"/>
      <c r="C3" s="501"/>
      <c r="D3" s="501"/>
      <c r="E3" s="501"/>
      <c r="F3" s="227"/>
      <c r="G3" s="227"/>
      <c r="H3" s="227"/>
    </row>
    <row r="4" spans="1:17" ht="33.75" customHeight="1" thickBot="1" x14ac:dyDescent="0.2">
      <c r="A4" s="501" t="s">
        <v>352</v>
      </c>
      <c r="B4" s="501"/>
      <c r="C4" s="501"/>
      <c r="D4" s="501"/>
      <c r="E4" s="501"/>
      <c r="F4" s="227"/>
      <c r="G4" s="227"/>
      <c r="H4" s="227"/>
    </row>
    <row r="5" spans="1:17" s="226" customFormat="1" ht="30" customHeight="1" thickBot="1" x14ac:dyDescent="0.2">
      <c r="A5" s="229"/>
      <c r="B5" s="198" t="s">
        <v>267</v>
      </c>
      <c r="C5" s="337" t="s">
        <v>97</v>
      </c>
      <c r="D5" s="338" t="s">
        <v>13</v>
      </c>
      <c r="E5" s="339" t="s">
        <v>98</v>
      </c>
      <c r="F5" s="373" t="s">
        <v>99</v>
      </c>
      <c r="G5" s="340" t="s">
        <v>100</v>
      </c>
      <c r="H5" s="341" t="s">
        <v>101</v>
      </c>
      <c r="K5" s="230"/>
      <c r="L5" s="230"/>
      <c r="M5" s="230"/>
      <c r="N5" s="230"/>
      <c r="O5" s="230"/>
      <c r="P5" s="230"/>
      <c r="Q5" s="230"/>
    </row>
    <row r="6" spans="1:17" s="226" customFormat="1" ht="20.25" customHeight="1" thickBot="1" x14ac:dyDescent="0.2">
      <c r="A6" s="229"/>
      <c r="B6" s="175" t="s">
        <v>572</v>
      </c>
      <c r="C6" s="176"/>
      <c r="D6" s="275"/>
      <c r="E6" s="276"/>
      <c r="F6" s="277"/>
      <c r="G6" s="277"/>
      <c r="H6" s="277"/>
    </row>
    <row r="7" spans="1:17" s="226" customFormat="1" ht="20.25" customHeight="1" x14ac:dyDescent="0.15">
      <c r="A7" s="183" t="s">
        <v>21</v>
      </c>
      <c r="B7" s="199" t="s">
        <v>317</v>
      </c>
      <c r="C7" s="261">
        <f t="shared" ref="C7:C13" si="0">IFERROR(E7/D7, 0)</f>
        <v>0</v>
      </c>
      <c r="D7" s="374"/>
      <c r="E7" s="463"/>
      <c r="F7" s="464"/>
      <c r="G7" s="465"/>
      <c r="H7" s="463"/>
    </row>
    <row r="8" spans="1:17" s="226" customFormat="1" ht="20.25" customHeight="1" x14ac:dyDescent="0.15">
      <c r="A8" s="183" t="s">
        <v>56</v>
      </c>
      <c r="B8" s="199" t="s">
        <v>340</v>
      </c>
      <c r="C8" s="179">
        <f>IFERROR(E8/D8, 0)</f>
        <v>0</v>
      </c>
      <c r="D8" s="327"/>
      <c r="E8" s="466"/>
      <c r="F8" s="467"/>
      <c r="G8" s="468"/>
      <c r="H8" s="466"/>
    </row>
    <row r="9" spans="1:17" s="226" customFormat="1" ht="20.25" customHeight="1" x14ac:dyDescent="0.15">
      <c r="A9" s="183" t="s">
        <v>57</v>
      </c>
      <c r="B9" s="199" t="s">
        <v>354</v>
      </c>
      <c r="C9" s="179">
        <f t="shared" si="0"/>
        <v>0</v>
      </c>
      <c r="D9" s="327"/>
      <c r="E9" s="466"/>
      <c r="F9" s="467"/>
      <c r="G9" s="468"/>
      <c r="H9" s="466"/>
    </row>
    <row r="10" spans="1:17" s="225" customFormat="1" ht="20.25" customHeight="1" x14ac:dyDescent="0.15">
      <c r="A10" s="183" t="s">
        <v>58</v>
      </c>
      <c r="B10" s="199" t="s">
        <v>375</v>
      </c>
      <c r="C10" s="179">
        <f t="shared" si="0"/>
        <v>0</v>
      </c>
      <c r="D10" s="327"/>
      <c r="E10" s="466"/>
      <c r="F10" s="467"/>
      <c r="G10" s="468"/>
      <c r="H10" s="466"/>
    </row>
    <row r="11" spans="1:17" s="226" customFormat="1" ht="20.25" customHeight="1" x14ac:dyDescent="0.15">
      <c r="A11" s="183" t="s">
        <v>59</v>
      </c>
      <c r="B11" s="199" t="s">
        <v>355</v>
      </c>
      <c r="C11" s="179">
        <f t="shared" si="0"/>
        <v>0</v>
      </c>
      <c r="D11" s="327"/>
      <c r="E11" s="466"/>
      <c r="F11" s="467"/>
      <c r="G11" s="468"/>
      <c r="H11" s="466"/>
    </row>
    <row r="12" spans="1:17" s="226" customFormat="1" ht="20.25" customHeight="1" x14ac:dyDescent="0.15">
      <c r="A12" s="183" t="s">
        <v>60</v>
      </c>
      <c r="B12" s="199" t="s">
        <v>376</v>
      </c>
      <c r="C12" s="179">
        <f t="shared" si="0"/>
        <v>0</v>
      </c>
      <c r="D12" s="327"/>
      <c r="E12" s="466"/>
      <c r="F12" s="467"/>
      <c r="G12" s="468"/>
      <c r="H12" s="466"/>
    </row>
    <row r="13" spans="1:17" s="226" customFormat="1" ht="20.25" customHeight="1" thickBot="1" x14ac:dyDescent="0.2">
      <c r="A13" s="183" t="s">
        <v>61</v>
      </c>
      <c r="B13" s="199" t="s">
        <v>320</v>
      </c>
      <c r="C13" s="181">
        <f t="shared" si="0"/>
        <v>0</v>
      </c>
      <c r="D13" s="332"/>
      <c r="E13" s="469"/>
      <c r="F13" s="470"/>
      <c r="G13" s="471"/>
      <c r="H13" s="469"/>
    </row>
    <row r="14" spans="1:17" s="226" customFormat="1" ht="29" thickBot="1" x14ac:dyDescent="0.2">
      <c r="A14" s="183"/>
      <c r="B14" s="182" t="s">
        <v>283</v>
      </c>
      <c r="C14" s="337" t="s">
        <v>185</v>
      </c>
      <c r="D14" s="338" t="s">
        <v>13</v>
      </c>
      <c r="E14" s="371" t="s">
        <v>98</v>
      </c>
      <c r="F14" s="372" t="s">
        <v>99</v>
      </c>
      <c r="G14" s="340" t="s">
        <v>100</v>
      </c>
      <c r="H14" s="341" t="s">
        <v>101</v>
      </c>
    </row>
    <row r="15" spans="1:17" s="226" customFormat="1" ht="30" customHeight="1" x14ac:dyDescent="0.15">
      <c r="A15" s="183" t="s">
        <v>62</v>
      </c>
      <c r="B15" s="278" t="s">
        <v>134</v>
      </c>
      <c r="C15" s="445">
        <f>SUM(E15:H15)</f>
        <v>0</v>
      </c>
      <c r="D15" s="184">
        <f>'C1-Other Direct Staffing'!D33</f>
        <v>0</v>
      </c>
      <c r="E15" s="267">
        <f>'C1-Other Direct Staffing'!E33</f>
        <v>0</v>
      </c>
      <c r="F15" s="268">
        <f>'C1-Other Direct Staffing'!F33</f>
        <v>0</v>
      </c>
      <c r="G15" s="269">
        <f>'C1-Other Direct Staffing'!G33</f>
        <v>0</v>
      </c>
      <c r="H15" s="267">
        <f>'C1-Other Direct Staffing'!H33</f>
        <v>0</v>
      </c>
    </row>
    <row r="16" spans="1:17" s="226" customFormat="1" ht="30" customHeight="1" thickBot="1" x14ac:dyDescent="0.2">
      <c r="A16" s="318" t="s">
        <v>63</v>
      </c>
      <c r="B16" s="202" t="s">
        <v>322</v>
      </c>
      <c r="C16" s="447">
        <f>SUM(E16:H16)</f>
        <v>0</v>
      </c>
      <c r="D16" s="262">
        <f>SUM(D7:D13,D15)</f>
        <v>0</v>
      </c>
      <c r="E16" s="270">
        <f>SUM(E7:E13,E15)</f>
        <v>0</v>
      </c>
      <c r="F16" s="271">
        <f>SUM(F7:F13,F15)</f>
        <v>0</v>
      </c>
      <c r="G16" s="272">
        <f>SUM(G7:G13,G15)</f>
        <v>0</v>
      </c>
      <c r="H16" s="270">
        <f>SUM(H7:H13,H15)</f>
        <v>0</v>
      </c>
    </row>
    <row r="17" spans="1:17" s="226" customFormat="1" ht="5.25" customHeight="1" thickBot="1" x14ac:dyDescent="0.2">
      <c r="A17" s="292"/>
      <c r="B17" s="260"/>
      <c r="C17" s="280"/>
      <c r="D17" s="280"/>
      <c r="E17" s="280"/>
      <c r="F17" s="280"/>
      <c r="G17" s="280"/>
      <c r="H17" s="280"/>
    </row>
    <row r="18" spans="1:17" s="225" customFormat="1" ht="18.75" customHeight="1" x14ac:dyDescent="0.15">
      <c r="A18" s="318" t="s">
        <v>64</v>
      </c>
      <c r="B18" s="190" t="s">
        <v>318</v>
      </c>
      <c r="C18" s="375"/>
      <c r="D18" s="256"/>
      <c r="E18" s="257"/>
      <c r="F18" s="177"/>
      <c r="G18" s="177"/>
      <c r="H18" s="256"/>
    </row>
    <row r="19" spans="1:17" s="225" customFormat="1" ht="18.75" customHeight="1" x14ac:dyDescent="0.15">
      <c r="A19" s="183" t="s">
        <v>65</v>
      </c>
      <c r="B19" s="190" t="s">
        <v>319</v>
      </c>
      <c r="C19" s="342"/>
      <c r="D19" s="1"/>
      <c r="E19" s="1"/>
      <c r="F19" s="1"/>
      <c r="G19" s="1"/>
      <c r="H19" s="1"/>
    </row>
    <row r="20" spans="1:17" s="226" customFormat="1" ht="18.75" customHeight="1" thickBot="1" x14ac:dyDescent="0.2">
      <c r="A20" s="183" t="s">
        <v>66</v>
      </c>
      <c r="B20" s="202" t="s">
        <v>268</v>
      </c>
      <c r="C20" s="448">
        <f>SUM(C16,C18:C19)</f>
        <v>0</v>
      </c>
      <c r="D20" s="1"/>
      <c r="E20" s="1"/>
      <c r="F20" s="1"/>
      <c r="G20" s="1"/>
      <c r="H20" s="1"/>
      <c r="K20" s="230"/>
      <c r="L20" s="230"/>
      <c r="M20" s="230"/>
      <c r="N20" s="230"/>
      <c r="O20" s="230"/>
      <c r="P20" s="230"/>
      <c r="Q20" s="230"/>
    </row>
    <row r="21" spans="1:17" s="226" customFormat="1" ht="16" x14ac:dyDescent="0.15">
      <c r="A21" s="183"/>
      <c r="B21" s="202"/>
      <c r="C21" s="1"/>
      <c r="D21" s="1"/>
      <c r="E21" s="1"/>
      <c r="F21" s="1"/>
      <c r="G21" s="1"/>
      <c r="H21" s="1"/>
      <c r="K21" s="230"/>
      <c r="L21" s="230"/>
      <c r="M21" s="230"/>
      <c r="N21" s="230"/>
      <c r="O21" s="230"/>
      <c r="P21" s="230"/>
      <c r="Q21" s="230"/>
    </row>
    <row r="22" spans="1:17" s="226" customFormat="1" ht="18.75" customHeight="1" thickBot="1" x14ac:dyDescent="0.2">
      <c r="A22" s="238"/>
      <c r="B22" s="170" t="s">
        <v>372</v>
      </c>
      <c r="C22" s="238"/>
      <c r="D22" s="238"/>
      <c r="E22" s="1"/>
      <c r="F22" s="1"/>
      <c r="G22" s="1"/>
      <c r="H22" s="1"/>
      <c r="K22" s="230"/>
      <c r="L22" s="230"/>
      <c r="M22" s="230"/>
      <c r="N22" s="230"/>
      <c r="O22" s="230"/>
      <c r="P22" s="230"/>
      <c r="Q22" s="230"/>
    </row>
    <row r="23" spans="1:17" s="226" customFormat="1" ht="21" customHeight="1" thickBot="1" x14ac:dyDescent="0.2">
      <c r="A23" s="183" t="s">
        <v>67</v>
      </c>
      <c r="B23" s="172" t="s">
        <v>353</v>
      </c>
      <c r="C23" s="381"/>
      <c r="D23" s="3" t="s">
        <v>245</v>
      </c>
      <c r="E23" s="1"/>
      <c r="F23" s="1"/>
      <c r="G23" s="1"/>
      <c r="H23" s="1"/>
      <c r="K23" s="230"/>
      <c r="L23" s="230"/>
      <c r="M23" s="230"/>
      <c r="N23" s="230"/>
      <c r="O23" s="230"/>
      <c r="P23" s="230"/>
      <c r="Q23" s="230"/>
    </row>
    <row r="24" spans="1:17" s="226" customFormat="1" x14ac:dyDescent="0.15">
      <c r="A24" s="183"/>
      <c r="B24" s="413"/>
      <c r="C24" s="1"/>
      <c r="D24" s="201"/>
      <c r="E24" s="200"/>
      <c r="F24" s="200"/>
      <c r="G24" s="200"/>
      <c r="H24" s="200"/>
      <c r="I24" s="232"/>
      <c r="J24" s="232"/>
    </row>
    <row r="25" spans="1:17" s="233" customFormat="1" ht="17" thickBot="1" x14ac:dyDescent="0.2">
      <c r="A25" s="238"/>
      <c r="B25" s="170" t="s">
        <v>371</v>
      </c>
      <c r="C25" s="238"/>
      <c r="D25" s="238"/>
      <c r="E25" s="238"/>
      <c r="F25" s="238"/>
      <c r="G25" s="204"/>
      <c r="H25" s="204"/>
    </row>
    <row r="26" spans="1:17" s="226" customFormat="1" ht="20.25" customHeight="1" thickBot="1" x14ac:dyDescent="0.2">
      <c r="A26" s="183" t="s">
        <v>68</v>
      </c>
      <c r="B26" s="172" t="s">
        <v>755</v>
      </c>
      <c r="C26" s="381"/>
      <c r="D26" s="238"/>
      <c r="E26" s="238"/>
      <c r="F26" s="238"/>
      <c r="G26" s="1"/>
      <c r="H26" s="1"/>
    </row>
    <row r="27" spans="1:17" s="235" customFormat="1" x14ac:dyDescent="0.15">
      <c r="A27" s="238"/>
      <c r="B27" s="238"/>
      <c r="C27" s="238"/>
      <c r="D27" s="238"/>
      <c r="E27" s="238"/>
      <c r="F27" s="238"/>
      <c r="G27" s="1"/>
      <c r="H27" s="1"/>
    </row>
    <row r="28" spans="1:17" s="235" customFormat="1" ht="17" thickBot="1" x14ac:dyDescent="0.2">
      <c r="A28" s="226"/>
      <c r="B28" s="202" t="s">
        <v>356</v>
      </c>
      <c r="C28" s="200"/>
      <c r="E28" s="238"/>
      <c r="F28" s="238"/>
      <c r="G28" s="1"/>
      <c r="H28" s="1"/>
    </row>
    <row r="29" spans="1:17" s="235" customFormat="1" ht="29" thickBot="1" x14ac:dyDescent="0.2">
      <c r="A29" s="183" t="s">
        <v>69</v>
      </c>
      <c r="B29" s="413" t="s">
        <v>357</v>
      </c>
      <c r="C29" s="461"/>
      <c r="F29" s="1"/>
      <c r="G29" s="1"/>
      <c r="H29" s="1"/>
    </row>
    <row r="30" spans="1:17" s="226" customFormat="1" ht="15" thickBot="1" x14ac:dyDescent="0.2">
      <c r="A30" s="229"/>
      <c r="B30" s="203"/>
      <c r="C30" s="204"/>
      <c r="D30" s="205"/>
      <c r="E30" s="204"/>
      <c r="F30" s="204"/>
      <c r="G30" s="236"/>
      <c r="H30" s="236"/>
    </row>
    <row r="31" spans="1:17" ht="16" x14ac:dyDescent="0.15">
      <c r="A31" s="183" t="s">
        <v>70</v>
      </c>
      <c r="B31" s="206" t="s">
        <v>373</v>
      </c>
      <c r="C31" s="504"/>
      <c r="D31" s="505"/>
      <c r="E31" s="505"/>
      <c r="F31" s="505"/>
      <c r="G31" s="505"/>
      <c r="H31" s="505"/>
      <c r="I31" s="505"/>
      <c r="J31" s="506"/>
    </row>
    <row r="32" spans="1:17" x14ac:dyDescent="0.15">
      <c r="A32" s="229"/>
      <c r="B32" s="234"/>
      <c r="C32" s="507"/>
      <c r="D32" s="508"/>
      <c r="E32" s="508"/>
      <c r="F32" s="508"/>
      <c r="G32" s="508"/>
      <c r="H32" s="508"/>
      <c r="I32" s="508"/>
      <c r="J32" s="509"/>
    </row>
    <row r="33" spans="1:10" x14ac:dyDescent="0.15">
      <c r="A33" s="229"/>
      <c r="B33" s="234"/>
      <c r="C33" s="507"/>
      <c r="D33" s="508"/>
      <c r="E33" s="508"/>
      <c r="F33" s="508"/>
      <c r="G33" s="508"/>
      <c r="H33" s="508"/>
      <c r="I33" s="508"/>
      <c r="J33" s="509"/>
    </row>
    <row r="34" spans="1:10" ht="16" x14ac:dyDescent="0.15">
      <c r="A34" s="224"/>
      <c r="B34" s="235"/>
      <c r="C34" s="507"/>
      <c r="D34" s="508"/>
      <c r="E34" s="508"/>
      <c r="F34" s="508"/>
      <c r="G34" s="508"/>
      <c r="H34" s="508"/>
      <c r="I34" s="508"/>
      <c r="J34" s="509"/>
    </row>
    <row r="35" spans="1:10" x14ac:dyDescent="0.15">
      <c r="A35" s="232"/>
      <c r="B35" s="226"/>
      <c r="C35" s="507"/>
      <c r="D35" s="508"/>
      <c r="E35" s="508"/>
      <c r="F35" s="508"/>
      <c r="G35" s="508"/>
      <c r="H35" s="508"/>
      <c r="I35" s="508"/>
      <c r="J35" s="509"/>
    </row>
    <row r="36" spans="1:10" x14ac:dyDescent="0.15">
      <c r="C36" s="507"/>
      <c r="D36" s="508"/>
      <c r="E36" s="508"/>
      <c r="F36" s="508"/>
      <c r="G36" s="508"/>
      <c r="H36" s="508"/>
      <c r="I36" s="508"/>
      <c r="J36" s="509"/>
    </row>
    <row r="37" spans="1:10" ht="15" thickBot="1" x14ac:dyDescent="0.2">
      <c r="C37" s="510"/>
      <c r="D37" s="511"/>
      <c r="E37" s="511"/>
      <c r="F37" s="511"/>
      <c r="G37" s="511"/>
      <c r="H37" s="511"/>
      <c r="I37" s="511"/>
      <c r="J37" s="512"/>
    </row>
    <row r="42" spans="1:10" ht="16.5" customHeight="1" x14ac:dyDescent="0.15"/>
  </sheetData>
  <sheetProtection algorithmName="SHA-512" hashValue="CKaRgY52myg8hqV2lJDeZyI4pHWR3LQDmcljSpd5LjAgYwMysgBZJzMtxjBBLhq9qeejL/EjK4Vft0S9g83Rrg==" saltValue="prvA/GIIAubazLQJDSSmqA==" spinCount="100000" sheet="1" objects="1" scenarios="1"/>
  <customSheetViews>
    <customSheetView guid="{685A2E79-1796-44F8-B950-02A0300E5822}" fitToPage="1" topLeftCell="A4">
      <selection activeCell="A18" sqref="A18:XFD18"/>
      <pageMargins left="0.7" right="0.7" top="0.75" bottom="0.75" header="0.3" footer="0.3"/>
      <pageSetup scale="57" orientation="portrait" r:id="rId1"/>
    </customSheetView>
  </customSheetViews>
  <mergeCells count="3">
    <mergeCell ref="A3:E3"/>
    <mergeCell ref="A4:E4"/>
    <mergeCell ref="C31:J37"/>
  </mergeCells>
  <dataValidations count="5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18:C19 E7:H13" xr:uid="{00000000-0002-0000-0800-000000000000}">
      <formula1>-9999999999</formula1>
    </dataValidation>
    <dataValidation type="custom" allowBlank="1" showInputMessage="1" showErrorMessage="1" errorTitle="Enter the nearest quarter-hour" error="You must enter a number. If you do not enter a whole number, the decimal must be .25, .50, or .75." promptTitle="Enter the nearest quarter-hour" prompt="Enter a number. If you do not enter a whole number, the decimal must be .25, .50, or .75." sqref="C29" xr:uid="{00000000-0002-0000-0800-000001000000}">
      <formula1>MOD(C29,0.25)=0</formula1>
    </dataValidation>
    <dataValidation type="whole" operator="greaterThanOrEqual" allowBlank="1" showInputMessage="1" showErrorMessage="1" errorTitle="Whole Numbers Only" error="Enter a whole number." promptTitle="Whole Numbers Only" prompt="Enter a whole number." sqref="C26" xr:uid="{00000000-0002-0000-0800-000002000000}">
      <formula1>0</formula1>
    </dataValidation>
    <dataValidation type="decimal" allowBlank="1" showInputMessage="1" showErrorMessage="1" errorTitle="Enter a number" error="You must enter a number. Decimal points are allowed. " promptTitle="Enter a Number " prompt="You must enter a number. Decimal points are allowed. " sqref="D7:D13" xr:uid="{00000000-0002-0000-0800-000003000000}">
      <formula1>0</formula1>
      <formula2>100000</formula2>
    </dataValidation>
    <dataValidation type="whole" operator="greaterThanOrEqual" showInputMessage="1" showErrorMessage="1" errorTitle="Whole Numbers Only" error="Enter a whole number greater than 0." promptTitle="Whole Numbers Only" prompt="Enter a whole number greater than 0." sqref="C23" xr:uid="{00000000-0002-0000-0800-000004000000}">
      <formula1>1</formula1>
    </dataValidation>
  </dataValidations>
  <hyperlinks>
    <hyperlink ref="B15" location="'C1-Other Direct Staffing'!A1" display="Other Direct Staffing Expense Details" xr:uid="{00000000-0004-0000-0800-000000000000}"/>
  </hyperlinks>
  <pageMargins left="0.75" right="0.75" top="1" bottom="1" header="0.5" footer="0.5"/>
  <pageSetup scale="60" orientation="landscape" r:id="rId2"/>
  <headerFooter scaleWithDoc="0">
    <oddFooter>&amp;CGroup Adult Foster Care Cost Report - Fiscal Year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40</vt:i4>
      </vt:variant>
    </vt:vector>
  </HeadingPairs>
  <TitlesOfParts>
    <vt:vector size="55" baseType="lpstr">
      <vt:lpstr>General Information</vt:lpstr>
      <vt:lpstr>A-Revenue</vt:lpstr>
      <vt:lpstr>A1-Other Revenue</vt:lpstr>
      <vt:lpstr>B-Administrative Expenses</vt:lpstr>
      <vt:lpstr>B1-Other Indirect Staffing</vt:lpstr>
      <vt:lpstr>B2-Occupancy Expenses</vt:lpstr>
      <vt:lpstr>B3-Other Admin Expenses</vt:lpstr>
      <vt:lpstr>B4-Non-Reimbursable Expense</vt:lpstr>
      <vt:lpstr>C-Direct Care Expenses</vt:lpstr>
      <vt:lpstr>C1-Other Direct Staffing</vt:lpstr>
      <vt:lpstr>Summary</vt:lpstr>
      <vt:lpstr>Stmt Certification</vt:lpstr>
      <vt:lpstr>GAFC Provider List</vt:lpstr>
      <vt:lpstr>UpdateData</vt:lpstr>
      <vt:lpstr>Lookup</vt:lpstr>
      <vt:lpstr>AFCFilers</vt:lpstr>
      <vt:lpstr>AFCProviders</vt:lpstr>
      <vt:lpstr>'GAFC Provider List'!AFCProviders2</vt:lpstr>
      <vt:lpstr>DropDeadDate</vt:lpstr>
      <vt:lpstr>EndDate</vt:lpstr>
      <vt:lpstr>FileName</vt:lpstr>
      <vt:lpstr>Footer</vt:lpstr>
      <vt:lpstr>For</vt:lpstr>
      <vt:lpstr>Header</vt:lpstr>
      <vt:lpstr>NonReimburseableExpenseDetails</vt:lpstr>
      <vt:lpstr>OfficerDate</vt:lpstr>
      <vt:lpstr>Operating_Results_and_Margin</vt:lpstr>
      <vt:lpstr>OrganizationName</vt:lpstr>
      <vt:lpstr>OtherAdministrativeExpenseDetails</vt:lpstr>
      <vt:lpstr>OtherDirectStaffingExpenseDetails</vt:lpstr>
      <vt:lpstr>OtherIndirectStaffingExpenseDetails</vt:lpstr>
      <vt:lpstr>OtherRevenue</vt:lpstr>
      <vt:lpstr>OtherRevenueDetails</vt:lpstr>
      <vt:lpstr>PreparerDate</vt:lpstr>
      <vt:lpstr>'A-Revenue'!Print_Area</vt:lpstr>
      <vt:lpstr>'A1-Other Revenue'!Print_Area</vt:lpstr>
      <vt:lpstr>'B-Administrative Expenses'!Print_Area</vt:lpstr>
      <vt:lpstr>'B1-Other Indirect Staffing'!Print_Area</vt:lpstr>
      <vt:lpstr>'B2-Occupancy Expenses'!Print_Area</vt:lpstr>
      <vt:lpstr>'B3-Other Admin Expenses'!Print_Area</vt:lpstr>
      <vt:lpstr>'B4-Non-Reimbursable Expense'!Print_Area</vt:lpstr>
      <vt:lpstr>'C1-Other Direct Staffing'!Print_Area</vt:lpstr>
      <vt:lpstr>'GAFC Provider List'!Print_Area</vt:lpstr>
      <vt:lpstr>'General Information'!Print_Area</vt:lpstr>
      <vt:lpstr>'Stmt Certification'!Print_Area</vt:lpstr>
      <vt:lpstr>Summary!Print_Area</vt:lpstr>
      <vt:lpstr>'General Information'!Print_Titles</vt:lpstr>
      <vt:lpstr>UpdateData!Print_Titles</vt:lpstr>
      <vt:lpstr>ReportYear</vt:lpstr>
      <vt:lpstr>StartDate</vt:lpstr>
      <vt:lpstr>TypeOfCare</vt:lpstr>
      <vt:lpstr>'GAFC Provider List'!UnregisteredAgency</vt:lpstr>
      <vt:lpstr>UpdatedBy</vt:lpstr>
      <vt:lpstr>UpdatedOn</vt:lpstr>
      <vt:lpstr>YesORNo</vt:lpstr>
    </vt:vector>
  </TitlesOfParts>
  <Company>CHIA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AFC Cost Report 2014</dc:title>
  <dc:subject>Adult Foster Care Cost Report</dc:subject>
  <dc:creator>tfaiella</dc:creator>
  <cp:keywords>AFCCR2014</cp:keywords>
  <dc:description>Adult Foster Care Cost Report 2014. Non-Group.</dc:description>
  <cp:lastModifiedBy>Microsoft Office User</cp:lastModifiedBy>
  <cp:lastPrinted>2018-05-16T13:38:16Z</cp:lastPrinted>
  <dcterms:created xsi:type="dcterms:W3CDTF">2006-05-03T18:36:18Z</dcterms:created>
  <dcterms:modified xsi:type="dcterms:W3CDTF">2022-05-18T14:10:37Z</dcterms:modified>
  <cp:category>Cost Report</cp:category>
</cp:coreProperties>
</file>