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HOS Inpatient S-RP" sheetId="1" r:id="rId1"/>
    <sheet name="HOS Outpatient S-RP" sheetId="2" r:id="rId2"/>
    <sheet name="HOS Blended S-RP " sheetId="3" r:id="rId3"/>
  </sheets>
  <calcPr calcId="145621"/>
</workbook>
</file>

<file path=xl/calcChain.xml><?xml version="1.0" encoding="utf-8"?>
<calcChain xmlns="http://schemas.openxmlformats.org/spreadsheetml/2006/main">
  <c r="F8" i="3" l="1"/>
  <c r="F7" i="3"/>
  <c r="F6" i="3"/>
  <c r="E8" i="3"/>
  <c r="E7" i="3"/>
  <c r="E6" i="3"/>
  <c r="F41" i="2" l="1"/>
  <c r="F28" i="2"/>
  <c r="B24" i="2"/>
  <c r="B23" i="2"/>
  <c r="B22" i="2"/>
  <c r="F34" i="2" s="1"/>
  <c r="F43" i="2" s="1"/>
  <c r="E16" i="3"/>
  <c r="E17" i="3"/>
  <c r="E15" i="3"/>
  <c r="F35" i="2"/>
  <c r="F33" i="2"/>
  <c r="F30" i="2"/>
  <c r="F32" i="2"/>
  <c r="F29" i="2"/>
  <c r="A23" i="3" l="1"/>
  <c r="E29" i="3" s="1"/>
  <c r="F31" i="2"/>
  <c r="G14" i="2"/>
  <c r="G11" i="2"/>
  <c r="F24" i="1"/>
  <c r="F23" i="1"/>
  <c r="G11" i="1"/>
  <c r="F22" i="1" s="1"/>
  <c r="G14" i="1"/>
  <c r="E30" i="3" l="1"/>
  <c r="E31" i="3"/>
  <c r="F42" i="2"/>
  <c r="A30" i="1"/>
  <c r="F38" i="1" s="1"/>
  <c r="F37" i="1"/>
  <c r="A37" i="3" l="1"/>
  <c r="B37" i="3" s="1"/>
  <c r="A49" i="2"/>
  <c r="F57" i="2" s="1"/>
  <c r="F36" i="1"/>
  <c r="F55" i="2" l="1"/>
  <c r="F56" i="2"/>
</calcChain>
</file>

<file path=xl/sharedStrings.xml><?xml version="1.0" encoding="utf-8"?>
<sst xmlns="http://schemas.openxmlformats.org/spreadsheetml/2006/main" count="322" uniqueCount="68">
  <si>
    <t>Hospital</t>
  </si>
  <si>
    <t>Hospital Type</t>
  </si>
  <si>
    <t>Insurance Category</t>
  </si>
  <si>
    <t>Product Type</t>
  </si>
  <si>
    <t>Hospital 1</t>
  </si>
  <si>
    <t>Acute</t>
  </si>
  <si>
    <t>Payer A</t>
  </si>
  <si>
    <t>Payer</t>
  </si>
  <si>
    <t>Hospital 2</t>
  </si>
  <si>
    <t>Hospital 3</t>
  </si>
  <si>
    <t>Payer B</t>
  </si>
  <si>
    <t>Payer C</t>
  </si>
  <si>
    <t>Product-Adjusted ABR</t>
  </si>
  <si>
    <t>Commercial (self and fully insured)</t>
  </si>
  <si>
    <t>All Product Types Combined</t>
  </si>
  <si>
    <t>Hospital Inpatient Data</t>
  </si>
  <si>
    <t>ABR = Adjusted based rate</t>
  </si>
  <si>
    <t>Step 1a: Calculate product-adjusted, payer-specific payments per case-mix adjusted discharge (i.e., product-adjusted ABR)</t>
  </si>
  <si>
    <t>Methods for calculating product-adjusted ABR can be found here: http://www.chiamass.gov/assets/docs/r/pubs/16/RP-Methodology-Paper-9-15-16.pdf; 
Example product-adjusted ABR calculation can be found here: http://www.chiamass.gov/assets/docs/p/tme-rp/example-rp-calculation.xlsx</t>
  </si>
  <si>
    <t>Cross-Payer ABR</t>
  </si>
  <si>
    <t xml:space="preserve">Step 1b: Combine payer-specific ABRs into a single, cross-payer ABR for each hospital using the share of total inpatient payments made by each payer to a given hospital to weight each payer-specific ABR </t>
  </si>
  <si>
    <t>Step 1c: Compute statewide average ABR as the mean across all hospitals of the cross-payer ABRs calculated in step 1b</t>
  </si>
  <si>
    <t>N/A</t>
  </si>
  <si>
    <t>Hospital Outpatient Data</t>
  </si>
  <si>
    <t>Step 1f: Calculate payer-specific outpatient RPs by dividing the payer-specific adjusted rates by the payer-specific network average adjusted rate</t>
  </si>
  <si>
    <t>Step 1g: Combine the payer-specific RPs into a single, cross-payer RP for each hospital using the share of total outpatient payments made by each payer to a given hospital to weight each RP</t>
  </si>
  <si>
    <t>Step 1h: Compute the statewide average outpatient cross-payer RP as the mean of the hospital-specific cross-payer RP calculated in step 1g</t>
  </si>
  <si>
    <t>RP = Relative price</t>
  </si>
  <si>
    <t>Methods for calculating payer-specific, product-adjusted base service-weighted multipliers can be found here: http://www.chiamass.gov/assets/docs/r/pubs/16/RP-Methodology-Paper-9-15-16.pdf; 
Example product-adjusted base service-weighted multiplier calculation can be found here: http://www.chiamass.gov/assets/docs/p/tme-rp/example-rp-calculation.xlsx</t>
  </si>
  <si>
    <t>Step 1e: For each hospital, compute the payer-specific, product-adjusted base service-weighted multipliers</t>
  </si>
  <si>
    <t>Product-Adjusted Base Service-Weighted Multiplier</t>
  </si>
  <si>
    <t>Share of Total Hospital-Specific Outpatient Payments (claims + non-claims)</t>
  </si>
  <si>
    <t>Share of Total Hospital-Specific Inpatient Payments (claims + non-claims)</t>
  </si>
  <si>
    <t>Payer Network Average Product-Adjusted Base Service-Weighted Multiplier</t>
  </si>
  <si>
    <t>Payer-Specific Outpatient RP</t>
  </si>
  <si>
    <t>Cross-Payer Outpatient RP</t>
  </si>
  <si>
    <t>Statewide Average Cross-Payer Outpatient RP</t>
  </si>
  <si>
    <t>Statewide Average Inpatient ABR</t>
  </si>
  <si>
    <t>Hospital Specific Inpatient Share of Total Spending</t>
  </si>
  <si>
    <t>Hospital Specific Outpatient Share of Total Spending</t>
  </si>
  <si>
    <t xml:space="preserve">Step 2a: Calculate the share of cross-payer total payments accounting for inpatient and outpatient services for each hospital </t>
  </si>
  <si>
    <t xml:space="preserve"> = Sum of ("Product-Adjusted ABR" series * "Share of Total Hospital-Specific Inpatient Payments" series)</t>
  </si>
  <si>
    <t xml:space="preserve"> = Average of "Cross-Payer ABR" series</t>
  </si>
  <si>
    <t xml:space="preserve"> = Hospital X "Cross-Payer ABR" / "Statewide Average Inpatient ABR"</t>
  </si>
  <si>
    <t xml:space="preserve"> = Sum of Hospital X ("Payer-Specific Outpatient RP" * "Share of Total Hospital-Specific Outpatient Payments")</t>
  </si>
  <si>
    <t xml:space="preserve"> = Average Payer Y "Product-Adjusted Base Service-Weighted Multiplier"</t>
  </si>
  <si>
    <t xml:space="preserve"> = Hospital X, Payer Y "Product-Adjusted Base Service-Weighted Multiplier" / Payer Y "Payer Network Average Product-Adjusted Base Service-Weighted Multiplier"</t>
  </si>
  <si>
    <t xml:space="preserve"> = Average "Cross-Payer Outpatient RP" series</t>
  </si>
  <si>
    <t xml:space="preserve"> = Hospital X "Cross-Payer Outpatient RP" / "Statewide Average Cross-Payer Outpatient RP"</t>
  </si>
  <si>
    <t>Step 1d: Calculate the cross-payer inpatient S-RP values for each hospital by dividing the hospital-specific all-payer ABRs (1b) by the statewide average cross-payer ABR (1c)</t>
  </si>
  <si>
    <t>Cross-Payer Inpatient S-RP</t>
  </si>
  <si>
    <t>Step 1i: Calculate the cross-payer outpatient S-RP for each hospital by dividing the hospital-specific all-payer adjusted rates (1g) by the statewide average (1h)</t>
  </si>
  <si>
    <t>Cross-Payer Outpatient S-RP</t>
  </si>
  <si>
    <t>Hospital Blended Cross-Payer S-RP</t>
  </si>
  <si>
    <t xml:space="preserve"> = Hospital X ("Cross-Payer Inpatient S-RP" * "Hospital Specific Inpatient Share of Total Spending" + "Cross-Payer Outpatient S-RP" * "Hospital Specific Outpatient Share of Total Spending")</t>
  </si>
  <si>
    <t>Step 2b: Using the hospital-specific inpatient and outpatient payment shares calculated in step 2a as weights, combine each hospital’s all-payer inpatient and outpatient S-RP values (1d and 1i)</t>
  </si>
  <si>
    <t>Interim Blended Cross-Payer S-RP</t>
  </si>
  <si>
    <t>Statewide Average of Interim Blended Cross-Payer S-RP</t>
  </si>
  <si>
    <t>Step 2d: Calculate the final blended cross-payer S-RP for each hospital by dividing the hospital-specific interim blended cross-payer S-RP (2b) by the statewide average (2c)</t>
  </si>
  <si>
    <t>Final Blended Cross-Payer S-RP</t>
  </si>
  <si>
    <t xml:space="preserve"> = Hospital X "Interim Blended Cross-Payer S-RP"/"Statewide Average of Interim Blended Cross-Payer S-RP"</t>
  </si>
  <si>
    <t>120% of Median S-RP</t>
  </si>
  <si>
    <t xml:space="preserve">Step 3: Calculate Median Statewide R-P </t>
  </si>
  <si>
    <t xml:space="preserve"> = 1.2 * "Median S-RP"</t>
  </si>
  <si>
    <t xml:space="preserve"> = Median "Final Blended Cross-Payer S-RP" Series</t>
  </si>
  <si>
    <t>Step 2c: Compute the statewide average of the interim blended cross-payer S-RP as the mean of the hospital-specific interim blended cross-payer S-RP calculated in step 2b</t>
  </si>
  <si>
    <t xml:space="preserve"> = Average of "Interim Blended Cross-Payer S-RP" series</t>
  </si>
  <si>
    <t>Median S-RP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</si>
</sst>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%"/>
    <numFmt numFmtId="165" formatCode="&quot;$&quot;#,##0"/>
    <numFmt numFmtId="166" formatCode="#,##0.000_);[Red]\(#,##0.0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6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1" fillId="0" borderId="0" xfId="0" applyFont="1" applyAlignment="1">
      <alignment wrapText="1"/>
    </xf>
    <xf numFmtId="0" fontId="3" fillId="0" borderId="0" xfId="0" applyFont="1" applyAlignment="1"/>
    <xf numFmtId="166" fontId="3" fillId="0" borderId="0" xfId="0" applyNumberFormat="1" applyFont="1"/>
    <xf numFmtId="165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80" zoomScaleNormal="80" workbookViewId="0"/>
  </sheetViews>
  <sheetFormatPr defaultRowHeight="15" x14ac:dyDescent="0.25"/>
  <cols>
    <col min="1" max="3" width="20.7109375" customWidth="1"/>
    <col min="4" max="4" width="32.7109375" bestFit="1" customWidth="1"/>
    <col min="5" max="5" width="26.42578125" bestFit="1" customWidth="1"/>
    <col min="6" max="6" width="24.140625" bestFit="1" customWidth="1"/>
    <col min="7" max="7" width="67.140625" bestFit="1" customWidth="1"/>
  </cols>
  <sheetData>
    <row r="1" spans="1:7" ht="21" x14ac:dyDescent="0.35">
      <c r="A1" s="4" t="s">
        <v>15</v>
      </c>
    </row>
    <row r="2" spans="1:7" x14ac:dyDescent="0.25">
      <c r="A2" s="5" t="s">
        <v>16</v>
      </c>
    </row>
    <row r="4" spans="1:7" x14ac:dyDescent="0.25">
      <c r="A4" s="7" t="s">
        <v>17</v>
      </c>
    </row>
    <row r="6" spans="1:7" x14ac:dyDescent="0.25">
      <c r="A6" s="5" t="s">
        <v>18</v>
      </c>
    </row>
    <row r="8" spans="1:7" x14ac:dyDescent="0.25">
      <c r="A8" s="3" t="s">
        <v>0</v>
      </c>
      <c r="B8" s="3" t="s">
        <v>1</v>
      </c>
      <c r="C8" s="3" t="s">
        <v>7</v>
      </c>
      <c r="D8" s="3" t="s">
        <v>2</v>
      </c>
      <c r="E8" s="3" t="s">
        <v>3</v>
      </c>
      <c r="F8" s="3" t="s">
        <v>12</v>
      </c>
      <c r="G8" s="3" t="s">
        <v>32</v>
      </c>
    </row>
    <row r="9" spans="1:7" x14ac:dyDescent="0.25">
      <c r="A9" t="s">
        <v>4</v>
      </c>
      <c r="B9" t="s">
        <v>5</v>
      </c>
      <c r="C9" t="s">
        <v>6</v>
      </c>
      <c r="D9" t="s">
        <v>13</v>
      </c>
      <c r="E9" t="s">
        <v>14</v>
      </c>
      <c r="F9" s="1">
        <v>10000</v>
      </c>
      <c r="G9" s="2">
        <v>0.3</v>
      </c>
    </row>
    <row r="10" spans="1:7" x14ac:dyDescent="0.25">
      <c r="A10" t="s">
        <v>4</v>
      </c>
      <c r="B10" t="s">
        <v>5</v>
      </c>
      <c r="C10" t="s">
        <v>10</v>
      </c>
      <c r="D10" t="s">
        <v>13</v>
      </c>
      <c r="E10" t="s">
        <v>14</v>
      </c>
      <c r="F10" s="1">
        <v>12000</v>
      </c>
      <c r="G10" s="2">
        <v>0.12</v>
      </c>
    </row>
    <row r="11" spans="1:7" x14ac:dyDescent="0.25">
      <c r="A11" t="s">
        <v>4</v>
      </c>
      <c r="B11" t="s">
        <v>5</v>
      </c>
      <c r="C11" t="s">
        <v>11</v>
      </c>
      <c r="D11" t="s">
        <v>13</v>
      </c>
      <c r="E11" t="s">
        <v>14</v>
      </c>
      <c r="F11" s="1">
        <v>8000</v>
      </c>
      <c r="G11" s="2">
        <f>1-SUM(G9:G10)</f>
        <v>0.58000000000000007</v>
      </c>
    </row>
    <row r="12" spans="1:7" x14ac:dyDescent="0.25">
      <c r="A12" t="s">
        <v>8</v>
      </c>
      <c r="B12" t="s">
        <v>5</v>
      </c>
      <c r="C12" t="s">
        <v>6</v>
      </c>
      <c r="D12" t="s">
        <v>13</v>
      </c>
      <c r="E12" t="s">
        <v>14</v>
      </c>
      <c r="F12" s="1">
        <v>9500</v>
      </c>
      <c r="G12" s="2">
        <v>0.33</v>
      </c>
    </row>
    <row r="13" spans="1:7" x14ac:dyDescent="0.25">
      <c r="A13" t="s">
        <v>8</v>
      </c>
      <c r="B13" t="s">
        <v>5</v>
      </c>
      <c r="C13" t="s">
        <v>10</v>
      </c>
      <c r="D13" t="s">
        <v>13</v>
      </c>
      <c r="E13" t="s">
        <v>14</v>
      </c>
      <c r="F13" s="1">
        <v>10000</v>
      </c>
      <c r="G13" s="2">
        <v>0.375</v>
      </c>
    </row>
    <row r="14" spans="1:7" x14ac:dyDescent="0.25">
      <c r="A14" t="s">
        <v>8</v>
      </c>
      <c r="B14" t="s">
        <v>5</v>
      </c>
      <c r="C14" t="s">
        <v>11</v>
      </c>
      <c r="D14" t="s">
        <v>13</v>
      </c>
      <c r="E14" t="s">
        <v>14</v>
      </c>
      <c r="F14" s="1">
        <v>12000</v>
      </c>
      <c r="G14" s="2">
        <f>1-SUM(G12:G13)</f>
        <v>0.29499999999999993</v>
      </c>
    </row>
    <row r="15" spans="1:7" x14ac:dyDescent="0.25">
      <c r="A15" t="s">
        <v>9</v>
      </c>
      <c r="B15" t="s">
        <v>5</v>
      </c>
      <c r="C15" t="s">
        <v>6</v>
      </c>
      <c r="D15" t="s">
        <v>13</v>
      </c>
      <c r="E15" t="s">
        <v>14</v>
      </c>
      <c r="F15" s="1">
        <v>15000</v>
      </c>
      <c r="G15" s="2">
        <v>0.4</v>
      </c>
    </row>
    <row r="16" spans="1:7" x14ac:dyDescent="0.25">
      <c r="A16" t="s">
        <v>9</v>
      </c>
      <c r="B16" t="s">
        <v>5</v>
      </c>
      <c r="C16" t="s">
        <v>11</v>
      </c>
      <c r="D16" t="s">
        <v>13</v>
      </c>
      <c r="E16" t="s">
        <v>14</v>
      </c>
      <c r="F16" s="1">
        <v>13500</v>
      </c>
      <c r="G16" s="2">
        <v>0.6</v>
      </c>
    </row>
    <row r="18" spans="1:6" x14ac:dyDescent="0.25">
      <c r="A18" s="7" t="s">
        <v>20</v>
      </c>
    </row>
    <row r="20" spans="1:6" x14ac:dyDescent="0.25">
      <c r="A20" s="3" t="s">
        <v>0</v>
      </c>
      <c r="B20" s="3" t="s">
        <v>1</v>
      </c>
      <c r="C20" s="3" t="s">
        <v>7</v>
      </c>
      <c r="D20" s="3" t="s">
        <v>2</v>
      </c>
      <c r="E20" s="3" t="s">
        <v>3</v>
      </c>
      <c r="F20" s="3" t="s">
        <v>19</v>
      </c>
    </row>
    <row r="21" spans="1:6" x14ac:dyDescent="0.25">
      <c r="A21" s="3"/>
      <c r="B21" s="3"/>
      <c r="C21" s="3"/>
      <c r="D21" s="3"/>
      <c r="E21" s="3"/>
      <c r="F21" s="6" t="s">
        <v>41</v>
      </c>
    </row>
    <row r="22" spans="1:6" x14ac:dyDescent="0.25">
      <c r="A22" t="s">
        <v>4</v>
      </c>
      <c r="B22" t="s">
        <v>5</v>
      </c>
      <c r="C22" t="s">
        <v>22</v>
      </c>
      <c r="D22" t="s">
        <v>13</v>
      </c>
      <c r="E22" t="s">
        <v>14</v>
      </c>
      <c r="F22" s="14">
        <f>SUMPRODUCT(F9:F11,G9:G11)</f>
        <v>9080</v>
      </c>
    </row>
    <row r="23" spans="1:6" x14ac:dyDescent="0.25">
      <c r="A23" t="s">
        <v>8</v>
      </c>
      <c r="B23" t="s">
        <v>5</v>
      </c>
      <c r="C23" t="s">
        <v>22</v>
      </c>
      <c r="D23" t="s">
        <v>13</v>
      </c>
      <c r="E23" t="s">
        <v>14</v>
      </c>
      <c r="F23" s="14">
        <f>SUMPRODUCT(F12:F14, G12:G14)</f>
        <v>10425</v>
      </c>
    </row>
    <row r="24" spans="1:6" x14ac:dyDescent="0.25">
      <c r="A24" t="s">
        <v>9</v>
      </c>
      <c r="B24" t="s">
        <v>5</v>
      </c>
      <c r="C24" t="s">
        <v>22</v>
      </c>
      <c r="D24" t="s">
        <v>13</v>
      </c>
      <c r="E24" t="s">
        <v>14</v>
      </c>
      <c r="F24" s="14">
        <f>SUMPRODUCT(F15:F16,G15:G16)</f>
        <v>14100</v>
      </c>
    </row>
    <row r="26" spans="1:6" x14ac:dyDescent="0.25">
      <c r="A26" s="7" t="s">
        <v>21</v>
      </c>
    </row>
    <row r="28" spans="1:6" x14ac:dyDescent="0.25">
      <c r="A28" s="3" t="s">
        <v>37</v>
      </c>
    </row>
    <row r="29" spans="1:6" x14ac:dyDescent="0.25">
      <c r="A29" s="6" t="s">
        <v>42</v>
      </c>
    </row>
    <row r="30" spans="1:6" x14ac:dyDescent="0.25">
      <c r="A30" s="14">
        <f>AVERAGE(F22:F24)</f>
        <v>11201.666666666666</v>
      </c>
    </row>
    <row r="32" spans="1:6" x14ac:dyDescent="0.25">
      <c r="A32" s="7" t="s">
        <v>49</v>
      </c>
    </row>
    <row r="34" spans="1:6" x14ac:dyDescent="0.25">
      <c r="A34" s="3" t="s">
        <v>0</v>
      </c>
      <c r="B34" s="3" t="s">
        <v>1</v>
      </c>
      <c r="C34" s="3" t="s">
        <v>7</v>
      </c>
      <c r="D34" s="3" t="s">
        <v>2</v>
      </c>
      <c r="E34" s="3" t="s">
        <v>3</v>
      </c>
      <c r="F34" s="3" t="s">
        <v>50</v>
      </c>
    </row>
    <row r="35" spans="1:6" x14ac:dyDescent="0.25">
      <c r="A35" s="3"/>
      <c r="B35" s="3"/>
      <c r="C35" s="3"/>
      <c r="D35" s="3"/>
      <c r="E35" s="3"/>
      <c r="F35" s="6" t="s">
        <v>43</v>
      </c>
    </row>
    <row r="36" spans="1:6" x14ac:dyDescent="0.25">
      <c r="A36" t="s">
        <v>4</v>
      </c>
      <c r="B36" t="s">
        <v>5</v>
      </c>
      <c r="C36" t="s">
        <v>22</v>
      </c>
      <c r="D36" t="s">
        <v>13</v>
      </c>
      <c r="E36" t="s">
        <v>14</v>
      </c>
      <c r="F36" s="15">
        <f>F22/$A$30</f>
        <v>0.81059366165749147</v>
      </c>
    </row>
    <row r="37" spans="1:6" x14ac:dyDescent="0.25">
      <c r="A37" t="s">
        <v>8</v>
      </c>
      <c r="B37" t="s">
        <v>5</v>
      </c>
      <c r="C37" t="s">
        <v>22</v>
      </c>
      <c r="D37" t="s">
        <v>13</v>
      </c>
      <c r="E37" t="s">
        <v>14</v>
      </c>
      <c r="F37" s="15">
        <f t="shared" ref="F37:F38" si="0">F23/$A$30</f>
        <v>0.93066507960124989</v>
      </c>
    </row>
    <row r="38" spans="1:6" x14ac:dyDescent="0.25">
      <c r="A38" t="s">
        <v>9</v>
      </c>
      <c r="B38" t="s">
        <v>5</v>
      </c>
      <c r="C38" t="s">
        <v>22</v>
      </c>
      <c r="D38" t="s">
        <v>13</v>
      </c>
      <c r="E38" t="s">
        <v>14</v>
      </c>
      <c r="F38" s="15">
        <f t="shared" si="0"/>
        <v>1.2587412587412588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="80" zoomScaleNormal="80" workbookViewId="0"/>
  </sheetViews>
  <sheetFormatPr defaultRowHeight="15" x14ac:dyDescent="0.25"/>
  <cols>
    <col min="1" max="1" width="20.7109375" customWidth="1"/>
    <col min="2" max="2" width="41.42578125" customWidth="1"/>
    <col min="3" max="3" width="20.7109375" customWidth="1"/>
    <col min="4" max="4" width="32.7109375" bestFit="1" customWidth="1"/>
    <col min="5" max="5" width="26.42578125" bestFit="1" customWidth="1"/>
    <col min="6" max="6" width="48.28515625" bestFit="1" customWidth="1"/>
    <col min="7" max="7" width="47.42578125" customWidth="1"/>
  </cols>
  <sheetData>
    <row r="1" spans="1:7" ht="21" x14ac:dyDescent="0.35">
      <c r="A1" s="4" t="s">
        <v>23</v>
      </c>
    </row>
    <row r="2" spans="1:7" x14ac:dyDescent="0.25">
      <c r="A2" s="5" t="s">
        <v>27</v>
      </c>
    </row>
    <row r="4" spans="1:7" x14ac:dyDescent="0.25">
      <c r="A4" s="7" t="s">
        <v>29</v>
      </c>
    </row>
    <row r="6" spans="1:7" x14ac:dyDescent="0.25">
      <c r="A6" s="5" t="s">
        <v>28</v>
      </c>
    </row>
    <row r="8" spans="1:7" ht="30" x14ac:dyDescent="0.25">
      <c r="A8" s="3" t="s">
        <v>0</v>
      </c>
      <c r="B8" s="3" t="s">
        <v>1</v>
      </c>
      <c r="C8" s="3" t="s">
        <v>7</v>
      </c>
      <c r="D8" s="3" t="s">
        <v>2</v>
      </c>
      <c r="E8" s="3" t="s">
        <v>3</v>
      </c>
      <c r="F8" s="3" t="s">
        <v>30</v>
      </c>
      <c r="G8" s="11" t="s">
        <v>31</v>
      </c>
    </row>
    <row r="9" spans="1:7" x14ac:dyDescent="0.25">
      <c r="A9" t="s">
        <v>4</v>
      </c>
      <c r="B9" t="s">
        <v>5</v>
      </c>
      <c r="C9" t="s">
        <v>6</v>
      </c>
      <c r="D9" t="s">
        <v>13</v>
      </c>
      <c r="E9" t="s">
        <v>14</v>
      </c>
      <c r="F9" s="10">
        <v>4.21</v>
      </c>
      <c r="G9" s="2">
        <v>0.25</v>
      </c>
    </row>
    <row r="10" spans="1:7" x14ac:dyDescent="0.25">
      <c r="A10" t="s">
        <v>4</v>
      </c>
      <c r="B10" t="s">
        <v>5</v>
      </c>
      <c r="C10" t="s">
        <v>10</v>
      </c>
      <c r="D10" t="s">
        <v>13</v>
      </c>
      <c r="E10" t="s">
        <v>14</v>
      </c>
      <c r="F10" s="10">
        <v>1.0604412747624581</v>
      </c>
      <c r="G10" s="2">
        <v>0.18</v>
      </c>
    </row>
    <row r="11" spans="1:7" x14ac:dyDescent="0.25">
      <c r="A11" t="s">
        <v>4</v>
      </c>
      <c r="B11" t="s">
        <v>5</v>
      </c>
      <c r="C11" t="s">
        <v>11</v>
      </c>
      <c r="D11" t="s">
        <v>13</v>
      </c>
      <c r="E11" t="s">
        <v>14</v>
      </c>
      <c r="F11" s="10">
        <v>1.175</v>
      </c>
      <c r="G11" s="2">
        <f>1-SUM(G9:G10)</f>
        <v>0.57000000000000006</v>
      </c>
    </row>
    <row r="12" spans="1:7" x14ac:dyDescent="0.25">
      <c r="A12" t="s">
        <v>8</v>
      </c>
      <c r="B12" t="s">
        <v>5</v>
      </c>
      <c r="C12" t="s">
        <v>6</v>
      </c>
      <c r="D12" t="s">
        <v>13</v>
      </c>
      <c r="E12" t="s">
        <v>14</v>
      </c>
      <c r="F12" s="10">
        <v>3.3759999999999999</v>
      </c>
      <c r="G12" s="2">
        <v>0.25</v>
      </c>
    </row>
    <row r="13" spans="1:7" x14ac:dyDescent="0.25">
      <c r="A13" t="s">
        <v>8</v>
      </c>
      <c r="B13" t="s">
        <v>5</v>
      </c>
      <c r="C13" t="s">
        <v>10</v>
      </c>
      <c r="D13" t="s">
        <v>13</v>
      </c>
      <c r="E13" t="s">
        <v>14</v>
      </c>
      <c r="F13" s="10">
        <v>2.0249999999999999</v>
      </c>
      <c r="G13" s="2">
        <v>0.35</v>
      </c>
    </row>
    <row r="14" spans="1:7" x14ac:dyDescent="0.25">
      <c r="A14" t="s">
        <v>8</v>
      </c>
      <c r="B14" t="s">
        <v>5</v>
      </c>
      <c r="C14" t="s">
        <v>11</v>
      </c>
      <c r="D14" t="s">
        <v>13</v>
      </c>
      <c r="E14" t="s">
        <v>14</v>
      </c>
      <c r="F14" s="10">
        <v>1.105</v>
      </c>
      <c r="G14" s="2">
        <f>1-SUM(G12:G13)</f>
        <v>0.4</v>
      </c>
    </row>
    <row r="15" spans="1:7" x14ac:dyDescent="0.25">
      <c r="A15" t="s">
        <v>9</v>
      </c>
      <c r="B15" t="s">
        <v>5</v>
      </c>
      <c r="C15" t="s">
        <v>6</v>
      </c>
      <c r="D15" t="s">
        <v>13</v>
      </c>
      <c r="E15" t="s">
        <v>14</v>
      </c>
      <c r="F15" s="10">
        <v>5.3</v>
      </c>
      <c r="G15" s="2">
        <v>0.45</v>
      </c>
    </row>
    <row r="16" spans="1:7" x14ac:dyDescent="0.25">
      <c r="A16" t="s">
        <v>9</v>
      </c>
      <c r="B16" t="s">
        <v>5</v>
      </c>
      <c r="C16" t="s">
        <v>11</v>
      </c>
      <c r="D16" t="s">
        <v>13</v>
      </c>
      <c r="E16" t="s">
        <v>14</v>
      </c>
      <c r="F16" s="10">
        <v>1.222</v>
      </c>
      <c r="G16" s="2">
        <v>0.55000000000000004</v>
      </c>
    </row>
    <row r="18" spans="1:6" x14ac:dyDescent="0.25">
      <c r="A18" s="7" t="s">
        <v>24</v>
      </c>
    </row>
    <row r="20" spans="1:6" ht="30" x14ac:dyDescent="0.25">
      <c r="A20" s="3" t="s">
        <v>7</v>
      </c>
      <c r="B20" s="11" t="s">
        <v>33</v>
      </c>
      <c r="C20" s="3"/>
      <c r="D20" s="3"/>
      <c r="E20" s="3"/>
      <c r="F20" s="3"/>
    </row>
    <row r="21" spans="1:6" x14ac:dyDescent="0.25">
      <c r="A21" s="3"/>
      <c r="B21" s="12" t="s">
        <v>45</v>
      </c>
      <c r="C21" s="3"/>
      <c r="D21" s="3"/>
      <c r="E21" s="3"/>
      <c r="F21" s="3"/>
    </row>
    <row r="22" spans="1:6" x14ac:dyDescent="0.25">
      <c r="A22" t="s">
        <v>6</v>
      </c>
      <c r="B22" s="13">
        <f>AVERAGE(F9,F12,F15)</f>
        <v>4.2953333333333328</v>
      </c>
      <c r="F22" s="8"/>
    </row>
    <row r="23" spans="1:6" x14ac:dyDescent="0.25">
      <c r="A23" t="s">
        <v>10</v>
      </c>
      <c r="B23" s="13">
        <f>AVERAGE(F10,F13)</f>
        <v>1.542720637381229</v>
      </c>
      <c r="F23" s="8"/>
    </row>
    <row r="24" spans="1:6" x14ac:dyDescent="0.25">
      <c r="A24" t="s">
        <v>11</v>
      </c>
      <c r="B24" s="13">
        <f>AVERAGE(F11, F14, F16)</f>
        <v>1.1673333333333333</v>
      </c>
      <c r="F24" s="8"/>
    </row>
    <row r="26" spans="1:6" x14ac:dyDescent="0.25">
      <c r="A26" s="3" t="s">
        <v>0</v>
      </c>
      <c r="B26" s="3" t="s">
        <v>1</v>
      </c>
      <c r="C26" s="3" t="s">
        <v>7</v>
      </c>
      <c r="D26" s="3" t="s">
        <v>2</v>
      </c>
      <c r="E26" s="3" t="s">
        <v>3</v>
      </c>
      <c r="F26" s="3" t="s">
        <v>34</v>
      </c>
    </row>
    <row r="27" spans="1:6" x14ac:dyDescent="0.25">
      <c r="A27" s="3"/>
      <c r="B27" s="3"/>
      <c r="C27" s="3"/>
      <c r="D27" s="3"/>
      <c r="E27" s="3"/>
      <c r="F27" s="6" t="s">
        <v>46</v>
      </c>
    </row>
    <row r="28" spans="1:6" x14ac:dyDescent="0.25">
      <c r="A28" t="s">
        <v>4</v>
      </c>
      <c r="B28" t="s">
        <v>5</v>
      </c>
      <c r="C28" t="s">
        <v>6</v>
      </c>
      <c r="D28" t="s">
        <v>13</v>
      </c>
      <c r="E28" t="s">
        <v>14</v>
      </c>
      <c r="F28" s="15">
        <f>F9/$B$22</f>
        <v>0.98013347819338825</v>
      </c>
    </row>
    <row r="29" spans="1:6" x14ac:dyDescent="0.25">
      <c r="A29" t="s">
        <v>4</v>
      </c>
      <c r="B29" t="s">
        <v>5</v>
      </c>
      <c r="C29" t="s">
        <v>10</v>
      </c>
      <c r="D29" t="s">
        <v>13</v>
      </c>
      <c r="E29" t="s">
        <v>14</v>
      </c>
      <c r="F29" s="15">
        <f>F10/$B$23</f>
        <v>0.68738386527489448</v>
      </c>
    </row>
    <row r="30" spans="1:6" x14ac:dyDescent="0.25">
      <c r="A30" t="s">
        <v>4</v>
      </c>
      <c r="B30" t="s">
        <v>5</v>
      </c>
      <c r="C30" t="s">
        <v>11</v>
      </c>
      <c r="D30" t="s">
        <v>13</v>
      </c>
      <c r="E30" t="s">
        <v>14</v>
      </c>
      <c r="F30" s="15">
        <f>F11/$B$24</f>
        <v>1.006567675613935</v>
      </c>
    </row>
    <row r="31" spans="1:6" x14ac:dyDescent="0.25">
      <c r="A31" t="s">
        <v>8</v>
      </c>
      <c r="B31" t="s">
        <v>5</v>
      </c>
      <c r="C31" t="s">
        <v>6</v>
      </c>
      <c r="D31" t="s">
        <v>13</v>
      </c>
      <c r="E31" t="s">
        <v>14</v>
      </c>
      <c r="F31" s="15">
        <f>F12/$B$22</f>
        <v>0.78596926897408048</v>
      </c>
    </row>
    <row r="32" spans="1:6" x14ac:dyDescent="0.25">
      <c r="A32" t="s">
        <v>8</v>
      </c>
      <c r="B32" t="s">
        <v>5</v>
      </c>
      <c r="C32" t="s">
        <v>10</v>
      </c>
      <c r="D32" t="s">
        <v>13</v>
      </c>
      <c r="E32" t="s">
        <v>14</v>
      </c>
      <c r="F32" s="15">
        <f>F13/$B$23</f>
        <v>1.3126161347251055</v>
      </c>
    </row>
    <row r="33" spans="1:6" x14ac:dyDescent="0.25">
      <c r="A33" t="s">
        <v>8</v>
      </c>
      <c r="B33" t="s">
        <v>5</v>
      </c>
      <c r="C33" t="s">
        <v>11</v>
      </c>
      <c r="D33" t="s">
        <v>13</v>
      </c>
      <c r="E33" t="s">
        <v>14</v>
      </c>
      <c r="F33" s="15">
        <f>F14/$B$24</f>
        <v>0.94660194174757284</v>
      </c>
    </row>
    <row r="34" spans="1:6" x14ac:dyDescent="0.25">
      <c r="A34" t="s">
        <v>9</v>
      </c>
      <c r="B34" t="s">
        <v>5</v>
      </c>
      <c r="C34" t="s">
        <v>6</v>
      </c>
      <c r="D34" t="s">
        <v>13</v>
      </c>
      <c r="E34" t="s">
        <v>14</v>
      </c>
      <c r="F34" s="15">
        <f>F15/$B$22</f>
        <v>1.2338972528325316</v>
      </c>
    </row>
    <row r="35" spans="1:6" x14ac:dyDescent="0.25">
      <c r="A35" t="s">
        <v>9</v>
      </c>
      <c r="B35" t="s">
        <v>5</v>
      </c>
      <c r="C35" t="s">
        <v>11</v>
      </c>
      <c r="D35" t="s">
        <v>13</v>
      </c>
      <c r="E35" t="s">
        <v>14</v>
      </c>
      <c r="F35" s="15">
        <f>F16/$B$24</f>
        <v>1.0468303826384924</v>
      </c>
    </row>
    <row r="37" spans="1:6" x14ac:dyDescent="0.25">
      <c r="A37" s="7" t="s">
        <v>25</v>
      </c>
    </row>
    <row r="39" spans="1:6" x14ac:dyDescent="0.25">
      <c r="A39" s="3" t="s">
        <v>0</v>
      </c>
      <c r="B39" s="3" t="s">
        <v>1</v>
      </c>
      <c r="C39" s="3" t="s">
        <v>7</v>
      </c>
      <c r="D39" s="3" t="s">
        <v>2</v>
      </c>
      <c r="E39" s="3" t="s">
        <v>3</v>
      </c>
      <c r="F39" s="3" t="s">
        <v>35</v>
      </c>
    </row>
    <row r="40" spans="1:6" x14ac:dyDescent="0.25">
      <c r="A40" s="3"/>
      <c r="B40" s="3"/>
      <c r="C40" s="3"/>
      <c r="D40" s="3"/>
      <c r="E40" s="3"/>
      <c r="F40" s="6" t="s">
        <v>44</v>
      </c>
    </row>
    <row r="41" spans="1:6" x14ac:dyDescent="0.25">
      <c r="A41" t="s">
        <v>4</v>
      </c>
      <c r="B41" t="s">
        <v>5</v>
      </c>
      <c r="C41" t="s">
        <v>22</v>
      </c>
      <c r="D41" t="s">
        <v>13</v>
      </c>
      <c r="E41" t="s">
        <v>14</v>
      </c>
      <c r="F41" s="15">
        <f>SUMPRODUCT(F28:F30, G9:G11)</f>
        <v>0.94250604039777108</v>
      </c>
    </row>
    <row r="42" spans="1:6" x14ac:dyDescent="0.25">
      <c r="A42" t="s">
        <v>8</v>
      </c>
      <c r="B42" t="s">
        <v>5</v>
      </c>
      <c r="C42" t="s">
        <v>22</v>
      </c>
      <c r="D42" t="s">
        <v>13</v>
      </c>
      <c r="E42" t="s">
        <v>14</v>
      </c>
      <c r="F42" s="15">
        <f>SUMPRODUCT(F31:F33,G12:G14)</f>
        <v>1.0345487410963363</v>
      </c>
    </row>
    <row r="43" spans="1:6" x14ac:dyDescent="0.25">
      <c r="A43" t="s">
        <v>9</v>
      </c>
      <c r="B43" t="s">
        <v>5</v>
      </c>
      <c r="C43" t="s">
        <v>22</v>
      </c>
      <c r="D43" t="s">
        <v>13</v>
      </c>
      <c r="E43" t="s">
        <v>14</v>
      </c>
      <c r="F43" s="15">
        <f>SUMPRODUCT(F34:F35,G15:G16)</f>
        <v>1.13101047422581</v>
      </c>
    </row>
    <row r="45" spans="1:6" x14ac:dyDescent="0.25">
      <c r="A45" s="7" t="s">
        <v>26</v>
      </c>
    </row>
    <row r="47" spans="1:6" x14ac:dyDescent="0.25">
      <c r="A47" s="3" t="s">
        <v>36</v>
      </c>
      <c r="B47" s="3"/>
      <c r="C47" s="3"/>
      <c r="D47" s="3"/>
      <c r="E47" s="3"/>
      <c r="F47" s="3"/>
    </row>
    <row r="48" spans="1:6" x14ac:dyDescent="0.25">
      <c r="A48" s="6" t="s">
        <v>47</v>
      </c>
      <c r="B48" s="3"/>
      <c r="C48" s="3"/>
      <c r="D48" s="3"/>
      <c r="E48" s="3"/>
      <c r="F48" s="3"/>
    </row>
    <row r="49" spans="1:6" x14ac:dyDescent="0.25">
      <c r="A49" s="16">
        <f>AVERAGE(F41:F43)</f>
        <v>1.0360217519066393</v>
      </c>
      <c r="F49" s="9"/>
    </row>
    <row r="50" spans="1:6" x14ac:dyDescent="0.25">
      <c r="F50" s="9"/>
    </row>
    <row r="51" spans="1:6" x14ac:dyDescent="0.25">
      <c r="A51" s="7" t="s">
        <v>51</v>
      </c>
    </row>
    <row r="53" spans="1:6" x14ac:dyDescent="0.25">
      <c r="A53" s="3" t="s">
        <v>0</v>
      </c>
      <c r="B53" s="3" t="s">
        <v>1</v>
      </c>
      <c r="C53" s="3" t="s">
        <v>7</v>
      </c>
      <c r="D53" s="3" t="s">
        <v>2</v>
      </c>
      <c r="E53" s="3" t="s">
        <v>3</v>
      </c>
      <c r="F53" s="3" t="s">
        <v>52</v>
      </c>
    </row>
    <row r="54" spans="1:6" x14ac:dyDescent="0.25">
      <c r="A54" s="3"/>
      <c r="B54" s="3"/>
      <c r="C54" s="3"/>
      <c r="D54" s="3"/>
      <c r="E54" s="3"/>
      <c r="F54" s="6" t="s">
        <v>48</v>
      </c>
    </row>
    <row r="55" spans="1:6" x14ac:dyDescent="0.25">
      <c r="A55" t="s">
        <v>4</v>
      </c>
      <c r="B55" t="s">
        <v>5</v>
      </c>
      <c r="C55" t="s">
        <v>22</v>
      </c>
      <c r="D55" t="s">
        <v>13</v>
      </c>
      <c r="E55" t="s">
        <v>14</v>
      </c>
      <c r="F55" s="15">
        <f>F41/$A$49</f>
        <v>0.90973576439223713</v>
      </c>
    </row>
    <row r="56" spans="1:6" x14ac:dyDescent="0.25">
      <c r="A56" t="s">
        <v>8</v>
      </c>
      <c r="B56" t="s">
        <v>5</v>
      </c>
      <c r="C56" t="s">
        <v>22</v>
      </c>
      <c r="D56" t="s">
        <v>13</v>
      </c>
      <c r="E56" t="s">
        <v>14</v>
      </c>
      <c r="F56" s="15">
        <f t="shared" ref="F56:F57" si="0">F42/$A$49</f>
        <v>0.99857820474561265</v>
      </c>
    </row>
    <row r="57" spans="1:6" x14ac:dyDescent="0.25">
      <c r="A57" t="s">
        <v>9</v>
      </c>
      <c r="B57" t="s">
        <v>5</v>
      </c>
      <c r="C57" t="s">
        <v>22</v>
      </c>
      <c r="D57" t="s">
        <v>13</v>
      </c>
      <c r="E57" t="s">
        <v>14</v>
      </c>
      <c r="F57" s="15">
        <f t="shared" si="0"/>
        <v>1.0916860308621499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80" zoomScaleNormal="80" workbookViewId="0"/>
  </sheetViews>
  <sheetFormatPr defaultRowHeight="15" x14ac:dyDescent="0.25"/>
  <cols>
    <col min="1" max="1" width="41.140625" customWidth="1"/>
    <col min="2" max="2" width="27.85546875" bestFit="1" customWidth="1"/>
    <col min="3" max="3" width="32.7109375" bestFit="1" customWidth="1"/>
    <col min="4" max="4" width="26.42578125" bestFit="1" customWidth="1"/>
    <col min="5" max="5" width="26.140625" customWidth="1"/>
    <col min="6" max="6" width="27.42578125" customWidth="1"/>
    <col min="7" max="8" width="30.7109375" customWidth="1"/>
  </cols>
  <sheetData>
    <row r="1" spans="1:8" ht="21" x14ac:dyDescent="0.35">
      <c r="A1" s="4" t="s">
        <v>53</v>
      </c>
    </row>
    <row r="2" spans="1:8" ht="21" x14ac:dyDescent="0.35">
      <c r="A2" s="4"/>
    </row>
    <row r="3" spans="1:8" x14ac:dyDescent="0.25">
      <c r="A3" s="7" t="s">
        <v>40</v>
      </c>
    </row>
    <row r="4" spans="1:8" x14ac:dyDescent="0.25">
      <c r="A4" s="7"/>
    </row>
    <row r="5" spans="1:8" ht="30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50</v>
      </c>
      <c r="F5" s="17" t="s">
        <v>52</v>
      </c>
      <c r="G5" s="17" t="s">
        <v>38</v>
      </c>
      <c r="H5" s="17" t="s">
        <v>39</v>
      </c>
    </row>
    <row r="6" spans="1:8" x14ac:dyDescent="0.25">
      <c r="A6" t="s">
        <v>4</v>
      </c>
      <c r="B6" t="s">
        <v>5</v>
      </c>
      <c r="C6" t="s">
        <v>13</v>
      </c>
      <c r="D6" t="s">
        <v>14</v>
      </c>
      <c r="E6" s="9">
        <f>'HOS Inpatient S-RP'!F36</f>
        <v>0.81059366165749147</v>
      </c>
      <c r="F6" s="9">
        <f>'HOS Outpatient S-RP'!F55</f>
        <v>0.90973576439223713</v>
      </c>
      <c r="G6" s="2">
        <v>0.4</v>
      </c>
      <c r="H6" s="2">
        <v>0.6</v>
      </c>
    </row>
    <row r="7" spans="1:8" x14ac:dyDescent="0.25">
      <c r="A7" t="s">
        <v>8</v>
      </c>
      <c r="B7" t="s">
        <v>5</v>
      </c>
      <c r="C7" t="s">
        <v>13</v>
      </c>
      <c r="D7" t="s">
        <v>14</v>
      </c>
      <c r="E7" s="9">
        <f>'HOS Inpatient S-RP'!F37</f>
        <v>0.93066507960124989</v>
      </c>
      <c r="F7" s="9">
        <f>'HOS Outpatient S-RP'!F56</f>
        <v>0.99857820474561265</v>
      </c>
      <c r="G7" s="2">
        <v>0.5</v>
      </c>
      <c r="H7" s="2">
        <v>0.5</v>
      </c>
    </row>
    <row r="8" spans="1:8" x14ac:dyDescent="0.25">
      <c r="A8" t="s">
        <v>9</v>
      </c>
      <c r="B8" t="s">
        <v>5</v>
      </c>
      <c r="C8" t="s">
        <v>13</v>
      </c>
      <c r="D8" t="s">
        <v>14</v>
      </c>
      <c r="E8" s="9">
        <f>'HOS Inpatient S-RP'!F38</f>
        <v>1.2587412587412588</v>
      </c>
      <c r="F8" s="9">
        <f>'HOS Outpatient S-RP'!F57</f>
        <v>1.0916860308621499</v>
      </c>
      <c r="G8" s="2">
        <v>0.6</v>
      </c>
      <c r="H8" s="2">
        <v>0.4</v>
      </c>
    </row>
    <row r="11" spans="1:8" x14ac:dyDescent="0.25">
      <c r="A11" s="7" t="s">
        <v>55</v>
      </c>
    </row>
    <row r="13" spans="1:8" x14ac:dyDescent="0.25">
      <c r="A13" s="3" t="s">
        <v>0</v>
      </c>
      <c r="B13" s="3" t="s">
        <v>1</v>
      </c>
      <c r="C13" s="3" t="s">
        <v>2</v>
      </c>
      <c r="D13" s="3" t="s">
        <v>3</v>
      </c>
      <c r="E13" s="3" t="s">
        <v>56</v>
      </c>
    </row>
    <row r="14" spans="1:8" x14ac:dyDescent="0.25">
      <c r="A14" s="3"/>
      <c r="B14" s="3"/>
      <c r="C14" s="3"/>
      <c r="D14" s="3"/>
      <c r="E14" s="6" t="s">
        <v>54</v>
      </c>
    </row>
    <row r="15" spans="1:8" x14ac:dyDescent="0.25">
      <c r="A15" t="s">
        <v>4</v>
      </c>
      <c r="B15" t="s">
        <v>5</v>
      </c>
      <c r="C15" t="s">
        <v>13</v>
      </c>
      <c r="D15" t="s">
        <v>14</v>
      </c>
      <c r="E15" s="15">
        <f>SUM(SUMPRODUCT(E6,G6), SUMPRODUCT(F6,H6))</f>
        <v>0.87007892329833891</v>
      </c>
    </row>
    <row r="16" spans="1:8" x14ac:dyDescent="0.25">
      <c r="A16" t="s">
        <v>8</v>
      </c>
      <c r="B16" t="s">
        <v>5</v>
      </c>
      <c r="C16" t="s">
        <v>13</v>
      </c>
      <c r="D16" t="s">
        <v>14</v>
      </c>
      <c r="E16" s="15">
        <f t="shared" ref="E16:E17" si="0">SUM(SUMPRODUCT(E7,G7), SUMPRODUCT(F7,H7))</f>
        <v>0.96462164217343127</v>
      </c>
    </row>
    <row r="17" spans="1:5" x14ac:dyDescent="0.25">
      <c r="A17" t="s">
        <v>9</v>
      </c>
      <c r="B17" t="s">
        <v>5</v>
      </c>
      <c r="C17" t="s">
        <v>13</v>
      </c>
      <c r="D17" t="s">
        <v>14</v>
      </c>
      <c r="E17" s="15">
        <f t="shared" si="0"/>
        <v>1.1919191675896152</v>
      </c>
    </row>
    <row r="19" spans="1:5" x14ac:dyDescent="0.25">
      <c r="A19" s="7" t="s">
        <v>65</v>
      </c>
    </row>
    <row r="20" spans="1:5" x14ac:dyDescent="0.25">
      <c r="A20" s="7"/>
    </row>
    <row r="21" spans="1:5" x14ac:dyDescent="0.25">
      <c r="A21" s="3" t="s">
        <v>57</v>
      </c>
    </row>
    <row r="22" spans="1:5" x14ac:dyDescent="0.25">
      <c r="A22" s="6" t="s">
        <v>66</v>
      </c>
    </row>
    <row r="23" spans="1:5" x14ac:dyDescent="0.25">
      <c r="A23" s="15">
        <f>AVERAGE(E15:E17)</f>
        <v>1.0088732443537951</v>
      </c>
    </row>
    <row r="24" spans="1:5" x14ac:dyDescent="0.25">
      <c r="A24" s="15"/>
    </row>
    <row r="25" spans="1:5" x14ac:dyDescent="0.25">
      <c r="A25" s="7" t="s">
        <v>58</v>
      </c>
    </row>
    <row r="27" spans="1:5" x14ac:dyDescent="0.25">
      <c r="A27" s="3" t="s">
        <v>0</v>
      </c>
      <c r="B27" s="3" t="s">
        <v>1</v>
      </c>
      <c r="C27" s="3" t="s">
        <v>2</v>
      </c>
      <c r="D27" s="3" t="s">
        <v>3</v>
      </c>
      <c r="E27" s="3" t="s">
        <v>59</v>
      </c>
    </row>
    <row r="28" spans="1:5" x14ac:dyDescent="0.25">
      <c r="A28" s="3"/>
      <c r="B28" s="3"/>
      <c r="C28" s="3"/>
      <c r="D28" s="3"/>
      <c r="E28" s="6" t="s">
        <v>60</v>
      </c>
    </row>
    <row r="29" spans="1:5" x14ac:dyDescent="0.25">
      <c r="A29" t="s">
        <v>4</v>
      </c>
      <c r="B29" t="s">
        <v>5</v>
      </c>
      <c r="C29" t="s">
        <v>13</v>
      </c>
      <c r="D29" t="s">
        <v>14</v>
      </c>
      <c r="E29" s="15">
        <f>E15/$A$23</f>
        <v>0.86242640308658702</v>
      </c>
    </row>
    <row r="30" spans="1:5" x14ac:dyDescent="0.25">
      <c r="A30" t="s">
        <v>8</v>
      </c>
      <c r="B30" t="s">
        <v>5</v>
      </c>
      <c r="C30" t="s">
        <v>13</v>
      </c>
      <c r="D30" t="s">
        <v>14</v>
      </c>
      <c r="E30" s="15">
        <f t="shared" ref="E30:E31" si="1">E16/$A$23</f>
        <v>0.95613759961618572</v>
      </c>
    </row>
    <row r="31" spans="1:5" x14ac:dyDescent="0.25">
      <c r="A31" t="s">
        <v>9</v>
      </c>
      <c r="B31" t="s">
        <v>5</v>
      </c>
      <c r="C31" t="s">
        <v>13</v>
      </c>
      <c r="D31" t="s">
        <v>14</v>
      </c>
      <c r="E31" s="15">
        <f t="shared" si="1"/>
        <v>1.1814359972972273</v>
      </c>
    </row>
    <row r="33" spans="1:2" x14ac:dyDescent="0.25">
      <c r="A33" s="7" t="s">
        <v>62</v>
      </c>
    </row>
    <row r="35" spans="1:2" x14ac:dyDescent="0.25">
      <c r="A35" s="3" t="s">
        <v>67</v>
      </c>
      <c r="B35" s="3" t="s">
        <v>61</v>
      </c>
    </row>
    <row r="36" spans="1:2" x14ac:dyDescent="0.25">
      <c r="A36" s="6" t="s">
        <v>64</v>
      </c>
      <c r="B36" s="6" t="s">
        <v>63</v>
      </c>
    </row>
    <row r="37" spans="1:2" x14ac:dyDescent="0.25">
      <c r="A37" s="15">
        <f>MEDIAN(E29:E31)</f>
        <v>0.95613759961618572</v>
      </c>
      <c r="B37" s="15">
        <f>1.2*A37</f>
        <v>1.1473651195394228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HOS Inpatient S-RP</vt:lpstr>
      <vt:lpstr>HOS Outpatient S-RP</vt:lpstr>
      <vt:lpstr>HOS Blended S-RP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Shannon</dc:creator>
  <cp:lastModifiedBy>Colin Shannon</cp:lastModifiedBy>
  <dcterms:created xsi:type="dcterms:W3CDTF">2016-10-21T14:17:49Z</dcterms:created>
  <dcterms:modified xsi:type="dcterms:W3CDTF">2016-11-22T15:09:03Z</dcterms:modified>
</cp:coreProperties>
</file>