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45" windowWidth="13335" windowHeight="11790"/>
  </bookViews>
  <sheets>
    <sheet name="Table of Contents" sheetId="3" r:id="rId1"/>
    <sheet name="1" sheetId="16" r:id="rId2"/>
    <sheet name="2" sheetId="28" r:id="rId3"/>
    <sheet name="3" sheetId="24" r:id="rId4"/>
    <sheet name="4" sheetId="23" r:id="rId5"/>
    <sheet name="5" sheetId="20" r:id="rId6"/>
    <sheet name="6" sheetId="30" r:id="rId7"/>
    <sheet name="7" sheetId="31" r:id="rId8"/>
    <sheet name="8" sheetId="19" r:id="rId9"/>
    <sheet name="9" sheetId="18" r:id="rId10"/>
    <sheet name="10" sheetId="29" r:id="rId11"/>
    <sheet name="11" sheetId="22" r:id="rId12"/>
    <sheet name="12" sheetId="25" r:id="rId13"/>
  </sheets>
  <externalReferences>
    <externalReference r:id="rId14"/>
    <externalReference r:id="rId15"/>
    <externalReference r:id="rId16"/>
    <externalReference r:id="rId17"/>
  </externalReferences>
  <definedNames>
    <definedName name="__mm3">"Option Button 4"</definedName>
    <definedName name="__mm6">"Option Button 6"</definedName>
    <definedName name="_mm3">"Option Button 4"</definedName>
    <definedName name="_mm6">"Option Button 6"</definedName>
    <definedName name="a" localSheetId="6">#REF!</definedName>
    <definedName name="a">#REF!</definedName>
    <definedName name="Acute_Hospitals">#REF!</definedName>
    <definedName name="AL">"Check Box 24"</definedName>
    <definedName name="CF_box">"Dialog Frame 1"</definedName>
    <definedName name="Clm_CAP_PMPM_Max">'[1]Claim Trend'!$S$44</definedName>
    <definedName name="Clm_CAP_PMPM_Min">'[1]Claim Trend'!$S$43</definedName>
    <definedName name="Clm_HOTT_PMPM_Max">'[1]Claim Trend'!$R$44</definedName>
    <definedName name="Clm_HOTT_PMPM_Min">'[1]Claim Trend'!$R$43</definedName>
    <definedName name="Clm_Rebates_Max">'[1]Claim Trend'!$AR$44</definedName>
    <definedName name="Clm_Rebates_Min">'[1]Claim Trend'!$AR$43</definedName>
    <definedName name="Clm_Total_1trend_Max">'[1]Claim Trend'!$BD$44</definedName>
    <definedName name="Clm_Total_1trend_Min">'[1]Claim Trend'!$BD$43</definedName>
    <definedName name="Clm_Total_PMPM_Max">'[1]Claim Trend'!$BC$44</definedName>
    <definedName name="Clm_Total_PMPM_Min">'[1]Claim Trend'!$BC$43</definedName>
    <definedName name="complete_ded_set" localSheetId="6">#REF!</definedName>
    <definedName name="complete_ded_set">#REF!</definedName>
    <definedName name="COMPLETE_LINE_SET" localSheetId="6">#REF!</definedName>
    <definedName name="COMPLETE_LINE_SET">#REF!</definedName>
    <definedName name="COMPLETE_PRODUCT_SET" localSheetId="6">#REF!</definedName>
    <definedName name="COMPLETE_PRODUCT_SET">#REF!</definedName>
    <definedName name="COMPLETE_STATE_SET" localSheetId="6">#REF!</definedName>
    <definedName name="COMPLETE_STATE_SET">#REF!</definedName>
    <definedName name="complete_uw_set" localSheetId="6">#REF!</definedName>
    <definedName name="complete_uw_set">#REF!</definedName>
    <definedName name="CONVERSIONDATA_1" localSheetId="6">#REF!</definedName>
    <definedName name="CONVERSIONDATA_1">#REF!</definedName>
    <definedName name="Current_File_Path">[1]Control!$B$5</definedName>
    <definedName name="custom">"Option Button 8"</definedName>
    <definedName name="DHCFP_DATA_1" localSheetId="6">#REF!</definedName>
    <definedName name="DHCFP_DATA_1">#REF!</definedName>
    <definedName name="DHCFP_DATA_SF" localSheetId="6">#REF!</definedName>
    <definedName name="DHCFP_DATA_SF">#REF!</definedName>
    <definedName name="DHCFP_DATA_UNIQUE" localSheetId="6">#REF!</definedName>
    <definedName name="DHCFP_DATA_UNIQUE">#REF!</definedName>
    <definedName name="EndProd">"r1c1"</definedName>
    <definedName name="HIGH_CLAIMS" localSheetId="6">#REF!</definedName>
    <definedName name="HIGH_CLAIMS">#REF!</definedName>
    <definedName name="Homecell">[1]Control!$A$1</definedName>
    <definedName name="Inc_HIST" localSheetId="6">#REF!</definedName>
    <definedName name="Inc_HIST">#REF!</definedName>
    <definedName name="Incurred_Table" localSheetId="6">#REF!</definedName>
    <definedName name="Incurred_Table">#REF!</definedName>
    <definedName name="Incurred_Tri" localSheetId="6">#REF!</definedName>
    <definedName name="Incurred_Tri">#REF!</definedName>
    <definedName name="Input_File_Path">[1]Control!$B$8</definedName>
    <definedName name="INPUT_RANGE" localSheetId="6">#REF!</definedName>
    <definedName name="INPUT_RANGE">#REF!</definedName>
    <definedName name="Lag_1_PMPM_Max">'[1]Claim Trend'!$B$44</definedName>
    <definedName name="Lag_1_PMPM_Min">'[1]Claim Trend'!$B$43</definedName>
    <definedName name="Lag_10_PMPM_Max">'[1]Claim Trend'!$K$44</definedName>
    <definedName name="Lag_10_PMPM_Min">'[1]Claim Trend'!$K$43</definedName>
    <definedName name="Lag_11_PMPM_Max">'[1]Claim Trend'!$L$44</definedName>
    <definedName name="Lag_11_PMPM_Min">'[1]Claim Trend'!$L$43</definedName>
    <definedName name="Lag_12_PMPM_Max">'[1]Claim Trend'!$M$44</definedName>
    <definedName name="Lag_12_PMPM_Min">'[1]Claim Trend'!$M$43</definedName>
    <definedName name="Lag_13_PMPM_Max">'[1]Claim Trend'!$N$44</definedName>
    <definedName name="Lag_13_PMPM_Min">'[1]Claim Trend'!$N$43</definedName>
    <definedName name="Lag_14_PMPM_Max">'[1]Claim Trend'!$O$44</definedName>
    <definedName name="Lag_14_PMPM_Min">'[1]Claim Trend'!$O$43</definedName>
    <definedName name="Lag_15_PMPM_Max">'[1]Claim Trend'!$P$44</definedName>
    <definedName name="Lag_15_PMPM_Min">'[1]Claim Trend'!$P$43</definedName>
    <definedName name="Lag_2_PMPM_Max">'[1]Claim Trend'!$C$44</definedName>
    <definedName name="Lag_2_PMPM_Min">'[1]Claim Trend'!$C$43</definedName>
    <definedName name="Lag_3_PMPM_Max">'[1]Claim Trend'!$D$44</definedName>
    <definedName name="Lag_3_PMPM_Min">'[1]Claim Trend'!$D$43</definedName>
    <definedName name="Lag_4_PMPM_Max">'[1]Claim Trend'!$E$44</definedName>
    <definedName name="Lag_4_PMPM_Min">'[1]Claim Trend'!$E$43</definedName>
    <definedName name="Lag_5_PMPM_Max">'[1]Claim Trend'!$F$44</definedName>
    <definedName name="Lag_5_PMPM_Min">'[1]Claim Trend'!$F$43</definedName>
    <definedName name="Lag_6_PMPM_Max">'[1]Claim Trend'!$G$44</definedName>
    <definedName name="Lag_6_PMPM_Min">'[1]Claim Trend'!$G$43</definedName>
    <definedName name="Lag_7_PMPM_Max">'[1]Claim Trend'!$H$44</definedName>
    <definedName name="Lag_7_PMPM_Min">'[1]Claim Trend'!$H$43</definedName>
    <definedName name="Lag_8_PMPM_Max">'[1]Claim Trend'!$I$44</definedName>
    <definedName name="Lag_8_PMPM_Min">'[1]Claim Trend'!$I$43</definedName>
    <definedName name="Lag_9_PMPM_Max">'[1]Claim Trend'!$J$44</definedName>
    <definedName name="Lag_9_PMPM_Min">'[1]Claim Trend'!$J$43</definedName>
    <definedName name="LG_Pull_Range" localSheetId="6">#REF!</definedName>
    <definedName name="LG_Pull_Range">#REF!</definedName>
    <definedName name="LINE_OF_BUSINESS" localSheetId="6">#REF!</definedName>
    <definedName name="LINE_OF_BUSINESS">#REF!</definedName>
    <definedName name="margin">0.1</definedName>
    <definedName name="mcpponew" localSheetId="6">#REF!</definedName>
    <definedName name="mcpponew">#REF!</definedName>
    <definedName name="Mem_Date">'[1]Membership Trend'!$A$6:$A$41</definedName>
    <definedName name="Mem_Forecast">'[1]Membership Trend'!$BN$6:$BN$41</definedName>
    <definedName name="Mem_Forecast_Name">'[1]Membership Trend'!$BN$3</definedName>
    <definedName name="Mem_Graph_Choose_1_Pick">'[1]Macro Control'!$D$5</definedName>
    <definedName name="Mem_Lag_1">'[1]Membership Trend'!$B$6:$B$41</definedName>
    <definedName name="Mem_Lag_1_Max">'[1]Membership Trend'!$B$44</definedName>
    <definedName name="Mem_Lag_1_Min">'[1]Membership Trend'!$B$43</definedName>
    <definedName name="Mem_Lag_1_MTM_Max">'[1]Membership Trend'!$C$44</definedName>
    <definedName name="Mem_Lag_1_MTM_Min">'[1]Membership Trend'!$C$43</definedName>
    <definedName name="Mem_Lag_1_Name">'[1]Membership Trend'!$B$3</definedName>
    <definedName name="Mem_Lag_10">'[1]Membership Trend'!$AL$6:$AL$41</definedName>
    <definedName name="Mem_Lag_10_Max">'[1]Membership Trend'!$AL$44</definedName>
    <definedName name="Mem_Lag_10_Min">'[1]Membership Trend'!$AL$43</definedName>
    <definedName name="Mem_Lag_10_MTM_Max">'[1]Membership Trend'!$AM$44</definedName>
    <definedName name="Mem_Lag_10_MTM_Min">'[1]Membership Trend'!$AM$43</definedName>
    <definedName name="Mem_Lag_10_Name">'[1]Membership Trend'!$AL$3</definedName>
    <definedName name="Mem_Lag_11">'[1]Membership Trend'!$AP$6:$AP$41</definedName>
    <definedName name="Mem_Lag_11_Max">'[1]Membership Trend'!$AP$44</definedName>
    <definedName name="Mem_Lag_11_Min">'[1]Membership Trend'!$AP$43</definedName>
    <definedName name="Mem_Lag_11_MTM_Max">'[1]Membership Trend'!$AQ$44</definedName>
    <definedName name="Mem_Lag_11_MTM_Min">'[1]Membership Trend'!$AQ$43</definedName>
    <definedName name="Mem_Lag_11_Name">'[1]Membership Trend'!$AP$3</definedName>
    <definedName name="Mem_Lag_12">'[1]Membership Trend'!$AT$6:$AT$41</definedName>
    <definedName name="Mem_Lag_12_Max">'[1]Membership Trend'!$AT$44</definedName>
    <definedName name="Mem_Lag_12_Min">'[1]Membership Trend'!$AT$43</definedName>
    <definedName name="Mem_Lag_12_MTM_Max">'[1]Membership Trend'!$AU$44</definedName>
    <definedName name="Mem_Lag_12_MTM_Min">'[1]Membership Trend'!$AU$43</definedName>
    <definedName name="Mem_Lag_12_Name">'[1]Membership Trend'!$AT$3</definedName>
    <definedName name="Mem_Lag_13">'[1]Membership Trend'!$AX$6:$AX$41</definedName>
    <definedName name="Mem_Lag_13_Max">'[1]Membership Trend'!$AX$44</definedName>
    <definedName name="Mem_Lag_13_Min">'[1]Membership Trend'!$AX$43</definedName>
    <definedName name="Mem_Lag_13_MTM_Max">'[1]Membership Trend'!$AY$44</definedName>
    <definedName name="Mem_Lag_13_MTM_Min">'[1]Membership Trend'!$AY$43</definedName>
    <definedName name="Mem_Lag_13_Name">'[1]Membership Trend'!$AX$3</definedName>
    <definedName name="Mem_Lag_14">'[1]Membership Trend'!$BB$6:$BB$41</definedName>
    <definedName name="Mem_Lag_14_Max">'[1]Membership Trend'!$BB$44</definedName>
    <definedName name="Mem_Lag_14_Min">'[1]Membership Trend'!$BB$43</definedName>
    <definedName name="Mem_Lag_14_MTM_Max">'[1]Membership Trend'!$BC$44</definedName>
    <definedName name="Mem_Lag_14_MTM_Min">'[1]Membership Trend'!$BC$43</definedName>
    <definedName name="Mem_Lag_14_Name">'[1]Membership Trend'!$BB$3</definedName>
    <definedName name="Mem_Lag_15">'[1]Membership Trend'!$BF$6:$BF$41</definedName>
    <definedName name="Mem_Lag_15_Max">'[1]Membership Trend'!$BF$44</definedName>
    <definedName name="Mem_Lag_15_Min">'[1]Membership Trend'!$BF$43</definedName>
    <definedName name="Mem_Lag_15_MTM_Max">'[1]Membership Trend'!$BG$44</definedName>
    <definedName name="Mem_Lag_15_MTM_Min">'[1]Membership Trend'!$BG$43</definedName>
    <definedName name="Mem_Lag_15_Name">'[1]Membership Trend'!$BF$3</definedName>
    <definedName name="Mem_Lag_2">'[1]Membership Trend'!$F$6:$F$41</definedName>
    <definedName name="Mem_Lag_2_Max">'[1]Membership Trend'!$F$44</definedName>
    <definedName name="Mem_Lag_2_Min">'[1]Membership Trend'!$F$43</definedName>
    <definedName name="Mem_Lag_2_MTM_Max">'[1]Membership Trend'!$G$44</definedName>
    <definedName name="Mem_Lag_2_MTM_Min">'[1]Membership Trend'!$G$43</definedName>
    <definedName name="Mem_Lag_2_Name">'[1]Membership Trend'!$F$3</definedName>
    <definedName name="Mem_Lag_3">'[1]Membership Trend'!$J$6:$J$41</definedName>
    <definedName name="Mem_Lag_3_Max">'[1]Membership Trend'!$J$44</definedName>
    <definedName name="Mem_Lag_3_Min">'[1]Membership Trend'!$J$43</definedName>
    <definedName name="Mem_Lag_3_MTM_Max">'[1]Membership Trend'!$K$44</definedName>
    <definedName name="Mem_Lag_3_MTM_Min">'[1]Membership Trend'!$K$43</definedName>
    <definedName name="Mem_Lag_3_Name">'[1]Membership Trend'!$J$3</definedName>
    <definedName name="Mem_Lag_4">'[1]Membership Trend'!$N$6:$N$41</definedName>
    <definedName name="Mem_Lag_4_Max">'[1]Membership Trend'!$N$44</definedName>
    <definedName name="Mem_Lag_4_Min">'[1]Membership Trend'!$N$43</definedName>
    <definedName name="Mem_Lag_4_MTM_Max">'[1]Membership Trend'!$O$44</definedName>
    <definedName name="Mem_Lag_4_MTM_Min">'[1]Membership Trend'!$O$43</definedName>
    <definedName name="Mem_Lag_4_Name">'[1]Membership Trend'!$N$3</definedName>
    <definedName name="Mem_Lag_5">'[1]Membership Trend'!$R$6:$R$41</definedName>
    <definedName name="Mem_Lag_5_Max">'[1]Membership Trend'!$R$44</definedName>
    <definedName name="Mem_Lag_5_Min">'[1]Membership Trend'!$R$43</definedName>
    <definedName name="Mem_Lag_5_MTM_Max">'[1]Membership Trend'!$S$44</definedName>
    <definedName name="Mem_Lag_5_MTM_Min">'[1]Membership Trend'!$S$43</definedName>
    <definedName name="Mem_Lag_5_Name">'[1]Membership Trend'!$R$3</definedName>
    <definedName name="Mem_Lag_6">'[1]Membership Trend'!$V$6:$V$41</definedName>
    <definedName name="Mem_Lag_6_Max">'[1]Membership Trend'!$V$44</definedName>
    <definedName name="Mem_Lag_6_Min">'[1]Membership Trend'!$V$43</definedName>
    <definedName name="Mem_Lag_6_MTM_Max">'[1]Membership Trend'!$W$44</definedName>
    <definedName name="Mem_Lag_6_MTM_Min">'[1]Membership Trend'!$W$43</definedName>
    <definedName name="Mem_Lag_6_Name">'[1]Membership Trend'!$V$3</definedName>
    <definedName name="Mem_Lag_7">'[1]Membership Trend'!$Z$6:$Z$41</definedName>
    <definedName name="Mem_Lag_7_Max">'[1]Membership Trend'!$Z$44</definedName>
    <definedName name="Mem_Lag_7_Min">'[1]Membership Trend'!$Z$43</definedName>
    <definedName name="Mem_Lag_7_MTM_Max">'[1]Membership Trend'!$AA$44</definedName>
    <definedName name="Mem_Lag_7_MTM_Min">'[1]Membership Trend'!$AA$43</definedName>
    <definedName name="Mem_Lag_7_Name">'[1]Membership Trend'!$Z$3</definedName>
    <definedName name="Mem_Lag_8">'[1]Membership Trend'!$AD$6:$AD$41</definedName>
    <definedName name="Mem_Lag_8_Max">'[1]Membership Trend'!$AD$44</definedName>
    <definedName name="Mem_Lag_8_Min">'[1]Membership Trend'!$AD$43</definedName>
    <definedName name="Mem_Lag_8_MTM_Max">'[1]Membership Trend'!$AE$44</definedName>
    <definedName name="Mem_Lag_8_MTM_Min">'[1]Membership Trend'!$AE$43</definedName>
    <definedName name="Mem_Lag_8_Name">'[1]Membership Trend'!$AD$3</definedName>
    <definedName name="Mem_Lag_9">'[1]Membership Trend'!$AH$6:$AH$41</definedName>
    <definedName name="Mem_Lag_9_Max">'[1]Membership Trend'!$AH$44</definedName>
    <definedName name="Mem_Lag_9_Min">'[1]Membership Trend'!$AH$43</definedName>
    <definedName name="Mem_Lag_9_MTM_Max">'[1]Membership Trend'!$AI$44</definedName>
    <definedName name="Mem_Lag_9_MTM_Min">'[1]Membership Trend'!$AI$43</definedName>
    <definedName name="Mem_Lag_9_Name">'[1]Membership Trend'!$AH$3</definedName>
    <definedName name="Mem_Total_Medical">'[1]Membership Trend'!$BJ$6:$BJ$41</definedName>
    <definedName name="Mem_Total_Medical_Max">'[1]Membership Trend'!$BJ$44</definedName>
    <definedName name="Mem_Total_Medical_Min">'[1]Membership Trend'!$BJ$43</definedName>
    <definedName name="Mem_Total_Medical_MTM">'[1]Membership Trend'!$BK$7:$BK$41</definedName>
    <definedName name="Mem_Total_Medical_MTM_Max">'[1]Membership Trend'!$BK$44</definedName>
    <definedName name="Mem_Total_Medical_MTM_Min">'[1]Membership Trend'!$BK$43</definedName>
    <definedName name="Mem_Total_Medical_Name">'[1]Membership Trend'!$BJ$3</definedName>
    <definedName name="Number_Lagcells">'[1]Macro Control'!$D$23</definedName>
    <definedName name="Number_of_Lag_Cells" localSheetId="6">#REF!</definedName>
    <definedName name="Number_of_Lag_Cells">#REF!</definedName>
    <definedName name="Number_of_Products" localSheetId="6">#REF!</definedName>
    <definedName name="Number_of_Products">#REF!</definedName>
    <definedName name="Number_Products">'[1]Macro Control'!$D$22</definedName>
    <definedName name="PhysicanGroup_Link2Reports">#REF!</definedName>
    <definedName name="Prem_Total_12trend_Max">'[1]Premium Trend'!$DQ$44</definedName>
    <definedName name="Prem_Total_12trend_Min">'[1]Premium Trend'!$DQ$43</definedName>
    <definedName name="Prem_Total_1trend_Max">'[1]Premium Trend'!$DK$44</definedName>
    <definedName name="Prem_Total_1trend_Min">'[1]Premium Trend'!$DK$43</definedName>
    <definedName name="Prem_Total_3trend_Max">'[1]Premium Trend'!$DM$44</definedName>
    <definedName name="Prem_Total_3trend_Min">'[1]Premium Trend'!$DM$43</definedName>
    <definedName name="Prem_Total_6trend_Max">'[1]Premium Trend'!$DO$44</definedName>
    <definedName name="Prem_Total_6trend_Min">'[1]Premium Trend'!$DO$43</definedName>
    <definedName name="Prem_Total_PMPM_Max">'[1]Premium Trend'!$DJ$44</definedName>
    <definedName name="Prem_Total_PMPM_Min">'[1]Premium Trend'!$DJ$43</definedName>
    <definedName name="_xlnm.Print_Area" localSheetId="10">'10'!$A$3:$G$53</definedName>
    <definedName name="Prior1M_Restated_IBNR">'[2]UC|LG RF RX'!$AB$52</definedName>
    <definedName name="PriorYear_Restated_IBNR">'[2]UC|LG RF RX'!$AB$49</definedName>
    <definedName name="product" localSheetId="6">#REF!</definedName>
    <definedName name="product">#REF!</definedName>
    <definedName name="Reserve_Table" localSheetId="6">#REF!</definedName>
    <definedName name="Reserve_Table">#REF!</definedName>
    <definedName name="Reserve_Tri" localSheetId="6">#REF!</definedName>
    <definedName name="Reserve_Tri">#REF!</definedName>
    <definedName name="RSRV_HIST" localSheetId="6">#REF!</definedName>
    <definedName name="RSRV_HIST">#REF!</definedName>
    <definedName name="seasonal">"Option Button 7"</definedName>
    <definedName name="SEASONALITY" localSheetId="6">#REF!</definedName>
    <definedName name="SEASONALITY">#REF!</definedName>
    <definedName name="Sheet_Index" localSheetId="6">#REF!</definedName>
    <definedName name="Sheet_Index">#REF!</definedName>
    <definedName name="SUMM" localSheetId="6">#REF!</definedName>
    <definedName name="SUMM">#REF!</definedName>
    <definedName name="Tier" localSheetId="6">[3]Age_Sex!#REF!</definedName>
    <definedName name="Tier">[3]Age_Sex!#REF!</definedName>
    <definedName name="TierTX" localSheetId="6">#REF!</definedName>
    <definedName name="TierTX">#REF!</definedName>
    <definedName name="Trend" localSheetId="6">#REF!</definedName>
    <definedName name="Trend">#REF!</definedName>
    <definedName name="validCuts">'[4]Workbook Contents'!$D$15:$D$195</definedName>
  </definedNames>
  <calcPr calcId="145621" concurrentCalc="0"/>
</workbook>
</file>

<file path=xl/calcChain.xml><?xml version="1.0" encoding="utf-8"?>
<calcChain xmlns="http://schemas.openxmlformats.org/spreadsheetml/2006/main">
  <c r="I33" i="31" l="1"/>
  <c r="I34" i="31"/>
  <c r="I35" i="31"/>
  <c r="I36" i="31"/>
  <c r="I37" i="31"/>
  <c r="I38" i="31"/>
  <c r="I39" i="31"/>
  <c r="I41" i="31"/>
  <c r="H33" i="31"/>
  <c r="H34" i="31"/>
  <c r="H35" i="31"/>
  <c r="H36" i="31"/>
  <c r="H37" i="31"/>
  <c r="H38" i="31"/>
  <c r="H39" i="31"/>
  <c r="H41" i="31"/>
  <c r="J41" i="31"/>
  <c r="F33" i="31"/>
  <c r="F34" i="31"/>
  <c r="F35" i="31"/>
  <c r="F36" i="31"/>
  <c r="F37" i="31"/>
  <c r="F38" i="31"/>
  <c r="F39" i="31"/>
  <c r="F41" i="31"/>
  <c r="E33" i="31"/>
  <c r="E34" i="31"/>
  <c r="E35" i="31"/>
  <c r="E36" i="31"/>
  <c r="E37" i="31"/>
  <c r="E38" i="31"/>
  <c r="E39" i="31"/>
  <c r="E41" i="31"/>
  <c r="G41" i="31"/>
  <c r="C33" i="31"/>
  <c r="C34" i="31"/>
  <c r="C35" i="31"/>
  <c r="C36" i="31"/>
  <c r="C37" i="31"/>
  <c r="C38" i="31"/>
  <c r="C39" i="31"/>
  <c r="C41" i="31"/>
  <c r="B33" i="31"/>
  <c r="B34" i="31"/>
  <c r="B35" i="31"/>
  <c r="B36" i="31"/>
  <c r="B37" i="31"/>
  <c r="B38" i="31"/>
  <c r="B39" i="31"/>
  <c r="B41" i="31"/>
  <c r="D41" i="31"/>
  <c r="J39" i="31"/>
  <c r="G39" i="31"/>
  <c r="D39" i="31"/>
  <c r="J37" i="31"/>
  <c r="G37" i="31"/>
  <c r="D37" i="31"/>
  <c r="J35" i="31"/>
  <c r="G35" i="31"/>
  <c r="D35" i="31"/>
  <c r="J33" i="31"/>
  <c r="G33" i="31"/>
  <c r="D33" i="31"/>
  <c r="I32" i="31"/>
  <c r="H32" i="31"/>
  <c r="J32" i="31"/>
  <c r="F32" i="31"/>
  <c r="E32" i="31"/>
  <c r="G32" i="31"/>
  <c r="C32" i="31"/>
  <c r="B32" i="31"/>
  <c r="D32" i="31"/>
  <c r="I31" i="31"/>
  <c r="H31" i="31"/>
  <c r="J31" i="31"/>
  <c r="F31" i="31"/>
  <c r="E31" i="31"/>
  <c r="G31" i="31"/>
  <c r="C31" i="31"/>
  <c r="B31" i="31"/>
  <c r="D31" i="31"/>
  <c r="I32" i="30"/>
  <c r="I33" i="30"/>
  <c r="I34" i="30"/>
  <c r="I35" i="30"/>
  <c r="I36" i="30"/>
  <c r="I37" i="30"/>
  <c r="I38" i="30"/>
  <c r="I40" i="30"/>
  <c r="H32" i="30"/>
  <c r="H33" i="30"/>
  <c r="H34" i="30"/>
  <c r="H35" i="30"/>
  <c r="H36" i="30"/>
  <c r="H37" i="30"/>
  <c r="H38" i="30"/>
  <c r="H40" i="30"/>
  <c r="J40" i="30"/>
  <c r="F32" i="30"/>
  <c r="F33" i="30"/>
  <c r="F34" i="30"/>
  <c r="F35" i="30"/>
  <c r="F36" i="30"/>
  <c r="F37" i="30"/>
  <c r="F38" i="30"/>
  <c r="F40" i="30"/>
  <c r="E32" i="30"/>
  <c r="E33" i="30"/>
  <c r="E34" i="30"/>
  <c r="E35" i="30"/>
  <c r="E36" i="30"/>
  <c r="E37" i="30"/>
  <c r="E38" i="30"/>
  <c r="E40" i="30"/>
  <c r="G40" i="30"/>
  <c r="C32" i="30"/>
  <c r="C33" i="30"/>
  <c r="C34" i="30"/>
  <c r="C35" i="30"/>
  <c r="C36" i="30"/>
  <c r="C37" i="30"/>
  <c r="C38" i="30"/>
  <c r="C40" i="30"/>
  <c r="B32" i="30"/>
  <c r="B33" i="30"/>
  <c r="B34" i="30"/>
  <c r="B35" i="30"/>
  <c r="B36" i="30"/>
  <c r="B37" i="30"/>
  <c r="B38" i="30"/>
  <c r="B40" i="30"/>
  <c r="D40" i="30"/>
  <c r="J38" i="30"/>
  <c r="G38" i="30"/>
  <c r="D38" i="30"/>
  <c r="J36" i="30"/>
  <c r="G36" i="30"/>
  <c r="D36" i="30"/>
  <c r="J34" i="30"/>
  <c r="G34" i="30"/>
  <c r="D34" i="30"/>
  <c r="J32" i="30"/>
  <c r="G32" i="30"/>
  <c r="D32" i="30"/>
  <c r="I31" i="30"/>
  <c r="H31" i="30"/>
  <c r="J31" i="30"/>
  <c r="F31" i="30"/>
  <c r="E31" i="30"/>
  <c r="G31" i="30"/>
  <c r="C31" i="30"/>
  <c r="B31" i="30"/>
  <c r="D31" i="30"/>
  <c r="I30" i="30"/>
  <c r="H30" i="30"/>
  <c r="J30" i="30"/>
  <c r="F30" i="30"/>
  <c r="E30" i="30"/>
  <c r="G30" i="30"/>
  <c r="C30" i="30"/>
  <c r="B30" i="30"/>
  <c r="D30" i="30"/>
  <c r="J28" i="23"/>
  <c r="J29" i="23"/>
  <c r="J30" i="23"/>
  <c r="J31" i="23"/>
  <c r="J32" i="23"/>
  <c r="J33" i="23"/>
  <c r="J35" i="23"/>
  <c r="I28" i="23"/>
  <c r="I35" i="23"/>
  <c r="H28" i="23"/>
  <c r="H29" i="23"/>
  <c r="H30" i="23"/>
  <c r="H31" i="23"/>
  <c r="H32" i="23"/>
  <c r="H33" i="23"/>
  <c r="H35" i="23"/>
  <c r="G28" i="23"/>
  <c r="G29" i="23"/>
  <c r="G30" i="23"/>
  <c r="G31" i="23"/>
  <c r="G32" i="23"/>
  <c r="G33" i="23"/>
  <c r="G35" i="23"/>
  <c r="F28" i="23"/>
  <c r="F35" i="23"/>
  <c r="E28" i="23"/>
  <c r="E29" i="23"/>
  <c r="E30" i="23"/>
  <c r="E31" i="23"/>
  <c r="E32" i="23"/>
  <c r="E33" i="23"/>
  <c r="E35" i="23"/>
  <c r="D28" i="23"/>
  <c r="D29" i="23"/>
  <c r="D30" i="23"/>
  <c r="D31" i="23"/>
  <c r="D32" i="23"/>
  <c r="D33" i="23"/>
  <c r="D35" i="23"/>
  <c r="C28" i="23"/>
  <c r="C35" i="23"/>
  <c r="B28" i="23"/>
  <c r="B29" i="23"/>
  <c r="B30" i="23"/>
  <c r="B31" i="23"/>
  <c r="B32" i="23"/>
  <c r="B33" i="23"/>
  <c r="B35" i="23"/>
  <c r="J27" i="23"/>
  <c r="I27" i="23"/>
  <c r="H27" i="23"/>
  <c r="G27" i="23"/>
  <c r="F27" i="23"/>
  <c r="E27" i="23"/>
  <c r="D27" i="23"/>
  <c r="C27" i="23"/>
  <c r="B27" i="23"/>
  <c r="J26" i="23"/>
  <c r="I26" i="23"/>
  <c r="H26" i="23"/>
  <c r="G26" i="23"/>
  <c r="F26" i="23"/>
  <c r="E26" i="23"/>
  <c r="D26" i="23"/>
  <c r="C26" i="23"/>
  <c r="B26" i="23"/>
  <c r="H17" i="23"/>
  <c r="J17" i="23"/>
  <c r="I17" i="23"/>
  <c r="G17" i="23"/>
  <c r="F17" i="23"/>
  <c r="E17" i="23"/>
  <c r="D17" i="23"/>
  <c r="C17" i="23"/>
  <c r="B17" i="23"/>
  <c r="D19" i="22"/>
  <c r="D37" i="22"/>
  <c r="D55" i="22"/>
  <c r="D73" i="22"/>
  <c r="G19" i="22"/>
  <c r="G37" i="22"/>
  <c r="G55" i="22"/>
  <c r="G73" i="22"/>
  <c r="J19" i="22"/>
  <c r="J37" i="22"/>
  <c r="J55" i="22"/>
  <c r="J73" i="22"/>
  <c r="K73" i="22"/>
  <c r="L73" i="22"/>
  <c r="O19" i="22"/>
  <c r="O37" i="22"/>
  <c r="O55" i="22"/>
  <c r="O73" i="22"/>
  <c r="P73" i="22"/>
  <c r="N73" i="22"/>
  <c r="M73" i="22"/>
  <c r="I73" i="22"/>
  <c r="H73" i="22"/>
  <c r="F73" i="22"/>
  <c r="E73" i="22"/>
  <c r="C73" i="22"/>
  <c r="B73" i="22"/>
  <c r="D18" i="22"/>
  <c r="D36" i="22"/>
  <c r="D54" i="22"/>
  <c r="D72" i="22"/>
  <c r="G18" i="22"/>
  <c r="G36" i="22"/>
  <c r="G54" i="22"/>
  <c r="G72" i="22"/>
  <c r="J18" i="22"/>
  <c r="J36" i="22"/>
  <c r="J54" i="22"/>
  <c r="J72" i="22"/>
  <c r="K72" i="22"/>
  <c r="L72" i="22"/>
  <c r="O18" i="22"/>
  <c r="O36" i="22"/>
  <c r="O54" i="22"/>
  <c r="O72" i="22"/>
  <c r="P72" i="22"/>
  <c r="N72" i="22"/>
  <c r="M72" i="22"/>
  <c r="I72" i="22"/>
  <c r="H72" i="22"/>
  <c r="F72" i="22"/>
  <c r="E72" i="22"/>
  <c r="C72" i="22"/>
  <c r="B72" i="22"/>
  <c r="D17" i="22"/>
  <c r="D35" i="22"/>
  <c r="D53" i="22"/>
  <c r="D71" i="22"/>
  <c r="G17" i="22"/>
  <c r="G35" i="22"/>
  <c r="G53" i="22"/>
  <c r="G71" i="22"/>
  <c r="J17" i="22"/>
  <c r="J35" i="22"/>
  <c r="J53" i="22"/>
  <c r="J71" i="22"/>
  <c r="K71" i="22"/>
  <c r="L71" i="22"/>
  <c r="O17" i="22"/>
  <c r="O35" i="22"/>
  <c r="O53" i="22"/>
  <c r="O71" i="22"/>
  <c r="P71" i="22"/>
  <c r="N71" i="22"/>
  <c r="M71" i="22"/>
  <c r="I71" i="22"/>
  <c r="H71" i="22"/>
  <c r="F71" i="22"/>
  <c r="E71" i="22"/>
  <c r="C71" i="22"/>
  <c r="B71" i="22"/>
  <c r="D16" i="22"/>
  <c r="D34" i="22"/>
  <c r="D52" i="22"/>
  <c r="D70" i="22"/>
  <c r="G16" i="22"/>
  <c r="G34" i="22"/>
  <c r="G52" i="22"/>
  <c r="G70" i="22"/>
  <c r="J16" i="22"/>
  <c r="J34" i="22"/>
  <c r="J52" i="22"/>
  <c r="J70" i="22"/>
  <c r="K70" i="22"/>
  <c r="L70" i="22"/>
  <c r="O16" i="22"/>
  <c r="O34" i="22"/>
  <c r="O52" i="22"/>
  <c r="O70" i="22"/>
  <c r="P70" i="22"/>
  <c r="N70" i="22"/>
  <c r="M70" i="22"/>
  <c r="I70" i="22"/>
  <c r="H70" i="22"/>
  <c r="F70" i="22"/>
  <c r="E70" i="22"/>
  <c r="C70" i="22"/>
  <c r="B70" i="22"/>
  <c r="D15" i="22"/>
  <c r="D33" i="22"/>
  <c r="D51" i="22"/>
  <c r="D69" i="22"/>
  <c r="G15" i="22"/>
  <c r="G33" i="22"/>
  <c r="G51" i="22"/>
  <c r="G69" i="22"/>
  <c r="J15" i="22"/>
  <c r="J33" i="22"/>
  <c r="J51" i="22"/>
  <c r="J69" i="22"/>
  <c r="K69" i="22"/>
  <c r="L69" i="22"/>
  <c r="O15" i="22"/>
  <c r="O33" i="22"/>
  <c r="O51" i="22"/>
  <c r="O69" i="22"/>
  <c r="P69" i="22"/>
  <c r="N69" i="22"/>
  <c r="M69" i="22"/>
  <c r="I69" i="22"/>
  <c r="H69" i="22"/>
  <c r="F69" i="22"/>
  <c r="E69" i="22"/>
  <c r="C69" i="22"/>
  <c r="B69" i="22"/>
  <c r="D14" i="22"/>
  <c r="D32" i="22"/>
  <c r="D50" i="22"/>
  <c r="D68" i="22"/>
  <c r="G14" i="22"/>
  <c r="G32" i="22"/>
  <c r="G50" i="22"/>
  <c r="G68" i="22"/>
  <c r="J14" i="22"/>
  <c r="J32" i="22"/>
  <c r="J50" i="22"/>
  <c r="J68" i="22"/>
  <c r="K68" i="22"/>
  <c r="L68" i="22"/>
  <c r="O14" i="22"/>
  <c r="O32" i="22"/>
  <c r="O50" i="22"/>
  <c r="O68" i="22"/>
  <c r="P68" i="22"/>
  <c r="N68" i="22"/>
  <c r="M68" i="22"/>
  <c r="I68" i="22"/>
  <c r="H68" i="22"/>
  <c r="F68" i="22"/>
  <c r="E68" i="22"/>
  <c r="C68" i="22"/>
  <c r="B68" i="22"/>
  <c r="D13" i="22"/>
  <c r="D31" i="22"/>
  <c r="D49" i="22"/>
  <c r="D67" i="22"/>
  <c r="G13" i="22"/>
  <c r="G31" i="22"/>
  <c r="G49" i="22"/>
  <c r="G67" i="22"/>
  <c r="J13" i="22"/>
  <c r="J31" i="22"/>
  <c r="J49" i="22"/>
  <c r="J67" i="22"/>
  <c r="K67" i="22"/>
  <c r="L67" i="22"/>
  <c r="O13" i="22"/>
  <c r="O31" i="22"/>
  <c r="O49" i="22"/>
  <c r="O67" i="22"/>
  <c r="P67" i="22"/>
  <c r="N67" i="22"/>
  <c r="M67" i="22"/>
  <c r="I67" i="22"/>
  <c r="H67" i="22"/>
  <c r="F67" i="22"/>
  <c r="E67" i="22"/>
  <c r="C67" i="22"/>
  <c r="B67" i="22"/>
  <c r="D12" i="22"/>
  <c r="D30" i="22"/>
  <c r="D48" i="22"/>
  <c r="D66" i="22"/>
  <c r="G12" i="22"/>
  <c r="G30" i="22"/>
  <c r="G48" i="22"/>
  <c r="G66" i="22"/>
  <c r="J12" i="22"/>
  <c r="J30" i="22"/>
  <c r="J48" i="22"/>
  <c r="J66" i="22"/>
  <c r="K66" i="22"/>
  <c r="L66" i="22"/>
  <c r="O12" i="22"/>
  <c r="O30" i="22"/>
  <c r="O48" i="22"/>
  <c r="O66" i="22"/>
  <c r="P66" i="22"/>
  <c r="N66" i="22"/>
  <c r="M66" i="22"/>
  <c r="I66" i="22"/>
  <c r="H66" i="22"/>
  <c r="F66" i="22"/>
  <c r="E66" i="22"/>
  <c r="C66" i="22"/>
  <c r="B66" i="22"/>
  <c r="D11" i="22"/>
  <c r="D29" i="22"/>
  <c r="D47" i="22"/>
  <c r="D65" i="22"/>
  <c r="G11" i="22"/>
  <c r="G29" i="22"/>
  <c r="G47" i="22"/>
  <c r="G65" i="22"/>
  <c r="J11" i="22"/>
  <c r="J29" i="22"/>
  <c r="J47" i="22"/>
  <c r="J65" i="22"/>
  <c r="K65" i="22"/>
  <c r="L65" i="22"/>
  <c r="O11" i="22"/>
  <c r="O29" i="22"/>
  <c r="O47" i="22"/>
  <c r="O65" i="22"/>
  <c r="P65" i="22"/>
  <c r="N65" i="22"/>
  <c r="M65" i="22"/>
  <c r="I65" i="22"/>
  <c r="H65" i="22"/>
  <c r="F65" i="22"/>
  <c r="E65" i="22"/>
  <c r="C65" i="22"/>
  <c r="B65" i="22"/>
  <c r="D10" i="22"/>
  <c r="D28" i="22"/>
  <c r="D46" i="22"/>
  <c r="D64" i="22"/>
  <c r="G10" i="22"/>
  <c r="G28" i="22"/>
  <c r="G46" i="22"/>
  <c r="G64" i="22"/>
  <c r="J10" i="22"/>
  <c r="J28" i="22"/>
  <c r="J46" i="22"/>
  <c r="J64" i="22"/>
  <c r="K64" i="22"/>
  <c r="L64" i="22"/>
  <c r="O10" i="22"/>
  <c r="O28" i="22"/>
  <c r="O46" i="22"/>
  <c r="O64" i="22"/>
  <c r="P64" i="22"/>
  <c r="N64" i="22"/>
  <c r="M64" i="22"/>
  <c r="I64" i="22"/>
  <c r="H64" i="22"/>
  <c r="F64" i="22"/>
  <c r="E64" i="22"/>
  <c r="C64" i="22"/>
  <c r="B64" i="22"/>
  <c r="D9" i="22"/>
  <c r="D27" i="22"/>
  <c r="D45" i="22"/>
  <c r="D63" i="22"/>
  <c r="G9" i="22"/>
  <c r="G27" i="22"/>
  <c r="G45" i="22"/>
  <c r="G63" i="22"/>
  <c r="J9" i="22"/>
  <c r="J27" i="22"/>
  <c r="J45" i="22"/>
  <c r="J63" i="22"/>
  <c r="K63" i="22"/>
  <c r="L63" i="22"/>
  <c r="O9" i="22"/>
  <c r="O27" i="22"/>
  <c r="O45" i="22"/>
  <c r="O63" i="22"/>
  <c r="P63" i="22"/>
  <c r="N63" i="22"/>
  <c r="M63" i="22"/>
  <c r="I63" i="22"/>
  <c r="H63" i="22"/>
  <c r="F63" i="22"/>
  <c r="E63" i="22"/>
  <c r="C63" i="22"/>
  <c r="B63" i="22"/>
  <c r="D8" i="22"/>
  <c r="D26" i="22"/>
  <c r="D44" i="22"/>
  <c r="D62" i="22"/>
  <c r="G8" i="22"/>
  <c r="G26" i="22"/>
  <c r="G44" i="22"/>
  <c r="G62" i="22"/>
  <c r="J8" i="22"/>
  <c r="J26" i="22"/>
  <c r="J44" i="22"/>
  <c r="J62" i="22"/>
  <c r="K62" i="22"/>
  <c r="L62" i="22"/>
  <c r="O8" i="22"/>
  <c r="O26" i="22"/>
  <c r="O44" i="22"/>
  <c r="O62" i="22"/>
  <c r="P62" i="22"/>
  <c r="N62" i="22"/>
  <c r="M62" i="22"/>
  <c r="I62" i="22"/>
  <c r="H62" i="22"/>
  <c r="F62" i="22"/>
  <c r="E62" i="22"/>
  <c r="C62" i="22"/>
  <c r="B62" i="22"/>
  <c r="D7" i="22"/>
  <c r="D25" i="22"/>
  <c r="D43" i="22"/>
  <c r="D61" i="22"/>
  <c r="G7" i="22"/>
  <c r="G25" i="22"/>
  <c r="G43" i="22"/>
  <c r="G61" i="22"/>
  <c r="J7" i="22"/>
  <c r="J25" i="22"/>
  <c r="J43" i="22"/>
  <c r="J61" i="22"/>
  <c r="K61" i="22"/>
  <c r="L61" i="22"/>
  <c r="O7" i="22"/>
  <c r="O25" i="22"/>
  <c r="O43" i="22"/>
  <c r="O61" i="22"/>
  <c r="P61" i="22"/>
  <c r="N61" i="22"/>
  <c r="M61" i="22"/>
  <c r="I61" i="22"/>
  <c r="H61" i="22"/>
  <c r="F61" i="22"/>
  <c r="E61" i="22"/>
  <c r="C61" i="22"/>
  <c r="B61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19" i="22"/>
  <c r="P18" i="22"/>
  <c r="P17" i="22"/>
  <c r="P16" i="22"/>
  <c r="P15" i="22"/>
  <c r="P14" i="22"/>
  <c r="P13" i="22"/>
  <c r="P12" i="22"/>
  <c r="P11" i="22"/>
  <c r="P10" i="22"/>
  <c r="P9" i="22"/>
  <c r="P8" i="22"/>
  <c r="P7" i="22"/>
</calcChain>
</file>

<file path=xl/sharedStrings.xml><?xml version="1.0" encoding="utf-8"?>
<sst xmlns="http://schemas.openxmlformats.org/spreadsheetml/2006/main" count="417" uniqueCount="140">
  <si>
    <t>Harvard Pilgrim Health Care</t>
  </si>
  <si>
    <t>Notes:</t>
  </si>
  <si>
    <t>Center for Health Information and Analysis</t>
  </si>
  <si>
    <t>Annual Report</t>
  </si>
  <si>
    <t>August 2013</t>
  </si>
  <si>
    <t xml:space="preserve">Data Appendix: </t>
  </si>
  <si>
    <t>Tufts Health Plan</t>
  </si>
  <si>
    <t>(2)   Data for United Healthcare's commercial insurance was excluded due to data quality concerns.</t>
  </si>
  <si>
    <t>Total</t>
  </si>
  <si>
    <t>Premiums</t>
  </si>
  <si>
    <t>Individual</t>
  </si>
  <si>
    <t>Small Group (1-50)</t>
  </si>
  <si>
    <t>Mid-Size Group (51-100)</t>
  </si>
  <si>
    <t>Large Group (101-499)</t>
  </si>
  <si>
    <t>Jumbo Group (500+)</t>
  </si>
  <si>
    <t>Self-Insured (All Sizes)</t>
  </si>
  <si>
    <t>Jumbo Group (500 +)</t>
  </si>
  <si>
    <t>Total Market</t>
  </si>
  <si>
    <t>Market Sectors</t>
  </si>
  <si>
    <t>Premiums PMPM'</t>
  </si>
  <si>
    <t>Mid-size Group (51-100)</t>
  </si>
  <si>
    <t>Neighborhood Health Plan Inc.</t>
  </si>
  <si>
    <t>Health New England Inc.</t>
  </si>
  <si>
    <t>Overall Market</t>
  </si>
  <si>
    <t>Claims</t>
  </si>
  <si>
    <t>BCBS of MA</t>
  </si>
  <si>
    <t>BCBS of MA HMO Blue Inc</t>
  </si>
  <si>
    <t xml:space="preserve">     BCBS of MA (Consolidated)</t>
  </si>
  <si>
    <t>Fallon Community Health Plan Consolidated</t>
  </si>
  <si>
    <t>Harvard Pilgrim Health Care Consolidated</t>
  </si>
  <si>
    <t>Tufts Health Plan Consolidated</t>
  </si>
  <si>
    <t>Decomposition of Retentions, MLR, and Rebates - 2011</t>
  </si>
  <si>
    <t>CCIIO - Medical Loss Ratio Reporting Form</t>
  </si>
  <si>
    <t>Medical Loss Ratios shown are before any credibility adjustments</t>
  </si>
  <si>
    <t>BCBS of MA (Consolidated)</t>
  </si>
  <si>
    <t>Fallon Health and Life</t>
  </si>
  <si>
    <t>Fallon Community Health Plan</t>
  </si>
  <si>
    <t>HPHC Insurance Company</t>
  </si>
  <si>
    <t>Tufts Associated HMO</t>
  </si>
  <si>
    <t>Tufts Insurance Company</t>
  </si>
  <si>
    <t>5.3 Direct sales salaries and benefits</t>
  </si>
  <si>
    <t>5.4 Agents and brokers fees and commissions</t>
  </si>
  <si>
    <t>4.6 Defined expenses incurred for improving health care quality</t>
  </si>
  <si>
    <t>5.1 Cost containment expenses not included in quality improvement expenses</t>
  </si>
  <si>
    <t>5.2 All other claims adjustment expenses</t>
  </si>
  <si>
    <t>5.6 Other general and administrative expenses</t>
  </si>
  <si>
    <t>5.7 Community benefit expenditures</t>
  </si>
  <si>
    <t>3.1 Federal taxes and assessments</t>
  </si>
  <si>
    <t>3.2 State insurance, premium, and other taxes</t>
  </si>
  <si>
    <t>3.3 Regulatory authority licenses and fees</t>
  </si>
  <si>
    <t>5.5a State taxes and assessmentsnot excluded from premium</t>
  </si>
  <si>
    <t>5.5b Fines and penalties of regulatory authorities</t>
  </si>
  <si>
    <t>Medical Loss Ratio</t>
  </si>
  <si>
    <t>Rebates</t>
  </si>
  <si>
    <t>Small Group</t>
  </si>
  <si>
    <t>Large Group</t>
  </si>
  <si>
    <t>Membership, Premium, and Claims in Private Comprehensive Health Insurance Products, 2009-2011</t>
  </si>
  <si>
    <r>
      <t xml:space="preserve">Premiums are </t>
    </r>
    <r>
      <rPr>
        <b/>
        <i/>
        <sz val="11"/>
        <color indexed="10"/>
        <rFont val="Calibri"/>
        <family val="2"/>
      </rPr>
      <t>after</t>
    </r>
    <r>
      <rPr>
        <b/>
        <i/>
        <sz val="11"/>
        <rFont val="Calibri"/>
        <family val="2"/>
      </rPr>
      <t xml:space="preserve"> rebates to consumers related to minimum medical loss ratio (MLR) requirements</t>
    </r>
  </si>
  <si>
    <t>Membership</t>
  </si>
  <si>
    <t xml:space="preserve">Source: Oliver Wyman analysis of data from Massachusetts carriers for resident and non-resident insured lives. </t>
  </si>
  <si>
    <r>
      <t xml:space="preserve">Premiums are </t>
    </r>
    <r>
      <rPr>
        <b/>
        <i/>
        <sz val="11"/>
        <color indexed="10"/>
        <rFont val="Calibri"/>
        <family val="2"/>
      </rPr>
      <t>before</t>
    </r>
    <r>
      <rPr>
        <b/>
        <i/>
        <sz val="11"/>
        <rFont val="Calibri"/>
        <family val="2"/>
      </rPr>
      <t xml:space="preserve"> rebates to consumers related to minimum medical loss ratio (MLR) requirements</t>
    </r>
  </si>
  <si>
    <t>Rate Increase</t>
  </si>
  <si>
    <t>1Q2011</t>
  </si>
  <si>
    <t>2Q2011</t>
  </si>
  <si>
    <t>3Q2011</t>
  </si>
  <si>
    <t>4Q2011</t>
  </si>
  <si>
    <t>1Q2012</t>
  </si>
  <si>
    <t>2Q2012</t>
  </si>
  <si>
    <t>3Q2012</t>
  </si>
  <si>
    <t>4Q2012</t>
  </si>
  <si>
    <t>Less than -10%</t>
  </si>
  <si>
    <t>-10% to -5%</t>
  </si>
  <si>
    <t>-5% to 0%</t>
  </si>
  <si>
    <t>0% to 5%</t>
  </si>
  <si>
    <t>5% to 10%</t>
  </si>
  <si>
    <t>10% to 15%</t>
  </si>
  <si>
    <t>15% to 20%</t>
  </si>
  <si>
    <t>20% to 25%</t>
  </si>
  <si>
    <t>25% to 30%</t>
  </si>
  <si>
    <t>30% to 35%</t>
  </si>
  <si>
    <t>Greater than 35%</t>
  </si>
  <si>
    <t>Fully-Insured Market</t>
  </si>
  <si>
    <t>Merged Market</t>
  </si>
  <si>
    <t>Individuals</t>
  </si>
  <si>
    <t>Those who purchase coverage directly</t>
  </si>
  <si>
    <t>Employer-sponsored Insurance</t>
  </si>
  <si>
    <t>Group Market Sectors</t>
  </si>
  <si>
    <t>Small Groups</t>
  </si>
  <si>
    <t>Employer-group with between   1 and 50 eligible employees</t>
  </si>
  <si>
    <t>Mid-size Groups</t>
  </si>
  <si>
    <t>Employer-group with between 51 and 100 enrolled employees</t>
  </si>
  <si>
    <t>Large Groups</t>
  </si>
  <si>
    <t>Employer-group with between 101 and 499 enrolled employees</t>
  </si>
  <si>
    <t>Jumbo Groups</t>
  </si>
  <si>
    <t>Employer-group with greater than 500 enrolled employees</t>
  </si>
  <si>
    <t>Self-Insured</t>
  </si>
  <si>
    <t>Employer-groups of all sizes that choose to self-insure</t>
  </si>
  <si>
    <t>Unadjusted Premium PMPM</t>
  </si>
  <si>
    <t>Premium PMPM</t>
  </si>
  <si>
    <t>Percent Change</t>
  </si>
  <si>
    <t>Adjusted for: Age and Gender</t>
  </si>
  <si>
    <t>Adjusted for: Geographic Area</t>
  </si>
  <si>
    <t>Adjusted for: Benefits</t>
  </si>
  <si>
    <t>Adjusted for: Group Size</t>
  </si>
  <si>
    <t>Adjusted for: All Factors</t>
  </si>
  <si>
    <t>Notes: Trend rates were calculated from un-rounded pmpm amounts (not shown). Premiums are before MLR rebates.</t>
  </si>
  <si>
    <t>Premium, Claims, and Loss Ratios in Private Comprehensive Health Insurance Products, 2009-2011</t>
  </si>
  <si>
    <t>Premiums are before rebates to consumers related to minimum medical loss ratio (MLR) requirements</t>
  </si>
  <si>
    <t>Premiums (billions)</t>
  </si>
  <si>
    <t>Claims (billions)</t>
  </si>
  <si>
    <t>Loss Ratio</t>
  </si>
  <si>
    <t>Small Group (1 - 50)</t>
  </si>
  <si>
    <t>Merged Market Total</t>
  </si>
  <si>
    <t>Mid-Size Group (51 - 100)</t>
  </si>
  <si>
    <t>Large Group (100 - 499)</t>
  </si>
  <si>
    <t>Premiums are after rebates to consumers related to minimum medical loss ratio (MLR) requirements</t>
  </si>
  <si>
    <t>2:  Commercial Market Sectors - Graphic</t>
  </si>
  <si>
    <t>1:  Reported Enrollment by Market Sector</t>
  </si>
  <si>
    <t>4:  Reported Membership, Premiums, and Claims by Payer, Pre- and Post-MLR Rebates</t>
  </si>
  <si>
    <t>Payers</t>
  </si>
  <si>
    <t>7:  Reported Premiums and Claims by Market Sector, Post-MLR Rebates</t>
  </si>
  <si>
    <t>Self-Insured (all sizes)</t>
  </si>
  <si>
    <t>(in millions)</t>
  </si>
  <si>
    <t>3:  Average Group Size by Market Sector</t>
  </si>
  <si>
    <t>5:  Reported Premiums PMPM By Market Sector, Post-MLR Rebates</t>
  </si>
  <si>
    <t>6:  Reported Premiums and Claims by Market Sector, Pre-MLR Rebates</t>
  </si>
  <si>
    <t>8:  Reported Premiums PMPM By Market Sector, Post-MLR Rebates</t>
  </si>
  <si>
    <t xml:space="preserve"> </t>
  </si>
  <si>
    <t>9:  Average Actuarial Value by Market Sector</t>
  </si>
  <si>
    <t>10:  Unadjusted and Adjusted Premiums PMPM by Market Sector</t>
  </si>
  <si>
    <t>2009-2010</t>
  </si>
  <si>
    <t>2010-2011</t>
  </si>
  <si>
    <t>11:  Decomposition of Retentions, MLR, and Rebates - CCIIO</t>
  </si>
  <si>
    <t>10 After-tax net gain/loss (NOTE:  POST REBATES)</t>
  </si>
  <si>
    <t>12:  Reported Quoted Rate Increases, Overall Market</t>
  </si>
  <si>
    <t>9:  Average Actuarial Value by Market Sector Based on Reported Data</t>
  </si>
  <si>
    <t>10:  Unadjusted and Adjusted Premiums PMPM by Market Sector Based on Reported Data</t>
  </si>
  <si>
    <t>(1)   Data included as of August 14, 2013</t>
  </si>
  <si>
    <t>(3)   Actuarial Value and other calculations based upon methodologies detailed within this report's Technical Appendix</t>
  </si>
  <si>
    <t>Data Book 3:  Premiums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</si>
</sst>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  <numFmt numFmtId="165" formatCode="#,##0.000"/>
    <numFmt numFmtId="166" formatCode="&quot;$&quot;#,##0"/>
    <numFmt numFmtId="167" formatCode="0.0%"/>
    <numFmt numFmtId="168" formatCode="&quot;$&quot;#,##0.0"/>
    <numFmt numFmtId="169" formatCode="0.000"/>
    <numFmt numFmtId="170" formatCode="#,##0.000_);\(#,##0.000\)"/>
    <numFmt numFmtId="171" formatCode="&quot;$&quot;#,_);[Red]\(&quot;$&quot;#,_)"/>
    <numFmt numFmtId="172" formatCode="_([$€-2]* #,##0.00_);_([$€-2]* \(#,##0.00\);_([$€-2]* &quot;-&quot;??_)"/>
    <numFmt numFmtId="173" formatCode="#,_);[Red]\(#,_)"/>
    <numFmt numFmtId="174" formatCode="#,##0.0,,_);[Red]\(#,##0.0,,\)"/>
    <numFmt numFmtId="175" formatCode="_(* #,##0_);_(* \(#,##0\);_(* &quot;-&quot;??_);_(@_)"/>
    <numFmt numFmtId="176" formatCode="0.0"/>
  </numFmts>
  <fonts count="4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20"/>
      <color theme="4" tint="-0.499984740745262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name val="Calibri"/>
      <family val="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sz val="11"/>
      <color theme="0" tint="-0.249977111117893"/>
      <name val="Calibri"/>
      <family val="2"/>
      <scheme val="minor"/>
    </font>
    <font>
      <sz val="11"/>
      <color indexed="56"/>
      <name val="Arial"/>
      <family val="2"/>
    </font>
    <font>
      <b/>
      <sz val="24"/>
      <color theme="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indexed="8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indexed="10"/>
      <name val="Calibri"/>
      <family val="2"/>
    </font>
    <font>
      <b/>
      <i/>
      <sz val="11"/>
      <name val="Calibri"/>
      <family val="2"/>
    </font>
    <font>
      <b/>
      <sz val="16"/>
      <color theme="3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indexed="12"/>
      <name val="Arial"/>
      <family val="2"/>
    </font>
    <font>
      <sz val="8"/>
      <name val="Arial"/>
      <family val="2"/>
    </font>
    <font>
      <sz val="9"/>
      <name val="Trebuchet MS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9"/>
      <name val="CG Times"/>
      <family val="1"/>
    </font>
    <font>
      <sz val="11"/>
      <color rgb="FFFF0000"/>
      <name val="Calibri"/>
      <family val="2"/>
    </font>
    <font>
      <b/>
      <sz val="20"/>
      <name val="Calibri"/>
      <family val="2"/>
      <scheme val="minor"/>
    </font>
    <font>
      <b/>
      <sz val="10"/>
      <name val="Arial"/>
      <family val="2"/>
    </font>
    <font>
      <b/>
      <sz val="16"/>
      <color theme="5" tint="-0.249977111117893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mediumGray">
        <fgColor indexed="22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FFFFFF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dashDot">
        <color indexed="64"/>
      </bottom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9"/>
      </right>
      <top/>
      <bottom/>
      <diagonal/>
    </border>
  </borders>
  <cellStyleXfs count="41">
    <xf numFmtId="0" fontId="0" fillId="0" borderId="0"/>
    <xf numFmtId="9" fontId="6" fillId="0" borderId="0" applyFont="0" applyFill="0" applyBorder="0" applyAlignment="0" applyProtection="0"/>
    <xf numFmtId="0" fontId="9" fillId="0" borderId="0"/>
    <xf numFmtId="0" fontId="9" fillId="0" borderId="0"/>
    <xf numFmtId="0" fontId="20" fillId="0" borderId="0" applyNumberFormat="0" applyFill="0" applyBorder="0" applyAlignment="0" applyProtection="0"/>
    <xf numFmtId="0" fontId="26" fillId="0" borderId="0"/>
    <xf numFmtId="0" fontId="6" fillId="0" borderId="0"/>
    <xf numFmtId="0" fontId="9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15" borderId="0"/>
    <xf numFmtId="0" fontId="32" fillId="0" borderId="0">
      <alignment horizontal="left" vertical="center" indent="1"/>
    </xf>
    <xf numFmtId="171" fontId="9" fillId="0" borderId="0"/>
    <xf numFmtId="172" fontId="9" fillId="0" borderId="0" applyFont="0" applyFill="0" applyBorder="0" applyAlignment="0" applyProtection="0"/>
    <xf numFmtId="0" fontId="9" fillId="15" borderId="0"/>
    <xf numFmtId="37" fontId="9" fillId="0" borderId="0"/>
    <xf numFmtId="0" fontId="33" fillId="16" borderId="0"/>
    <xf numFmtId="0" fontId="6" fillId="0" borderId="0"/>
    <xf numFmtId="173" fontId="9" fillId="0" borderId="0"/>
    <xf numFmtId="174" fontId="34" fillId="0" borderId="0" applyFont="0" applyFill="0" applyBorder="0" applyAlignment="0" applyProtection="0"/>
    <xf numFmtId="38" fontId="9" fillId="0" borderId="0" applyFill="0" applyBorder="0" applyAlignment="0" applyProtection="0"/>
    <xf numFmtId="41" fontId="9" fillId="0" borderId="0"/>
    <xf numFmtId="38" fontId="34" fillId="0" borderId="0" applyFill="0" applyBorder="0" applyAlignment="0"/>
    <xf numFmtId="41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35" fillId="0" borderId="0" applyNumberFormat="0" applyFont="0" applyFill="0" applyBorder="0" applyAlignment="0" applyProtection="0">
      <alignment horizontal="left"/>
    </xf>
    <xf numFmtId="15" fontId="35" fillId="0" borderId="0" applyFont="0" applyFill="0" applyBorder="0" applyAlignment="0" applyProtection="0"/>
    <xf numFmtId="4" fontId="35" fillId="0" borderId="0" applyFont="0" applyFill="0" applyBorder="0" applyAlignment="0" applyProtection="0"/>
    <xf numFmtId="0" fontId="36" fillId="0" borderId="31">
      <alignment horizontal="center"/>
    </xf>
    <xf numFmtId="3" fontId="35" fillId="0" borderId="0" applyFont="0" applyFill="0" applyBorder="0" applyAlignment="0" applyProtection="0"/>
    <xf numFmtId="0" fontId="35" fillId="17" borderId="0" applyNumberFormat="0" applyFont="0" applyBorder="0" applyAlignment="0" applyProtection="0"/>
    <xf numFmtId="0" fontId="37" fillId="0" borderId="0"/>
    <xf numFmtId="9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9" fillId="0" borderId="0"/>
    <xf numFmtId="0" fontId="9" fillId="15" borderId="0"/>
    <xf numFmtId="0" fontId="35" fillId="0" borderId="0"/>
  </cellStyleXfs>
  <cellXfs count="215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9" fontId="4" fillId="0" borderId="0" xfId="0" applyNumberFormat="1" applyFont="1"/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left" vertical="center" indent="4"/>
    </xf>
    <xf numFmtId="0" fontId="14" fillId="7" borderId="0" xfId="0" applyFont="1" applyFill="1" applyBorder="1" applyAlignment="1">
      <alignment horizontal="left" vertical="center"/>
    </xf>
    <xf numFmtId="0" fontId="15" fillId="7" borderId="14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14" fillId="8" borderId="0" xfId="0" applyFont="1" applyFill="1" applyBorder="1" applyAlignment="1">
      <alignment vertical="center" wrapText="1"/>
    </xf>
    <xf numFmtId="165" fontId="16" fillId="8" borderId="13" xfId="1" applyNumberFormat="1" applyFont="1" applyFill="1" applyBorder="1" applyAlignment="1">
      <alignment horizontal="center" vertical="center"/>
    </xf>
    <xf numFmtId="165" fontId="16" fillId="8" borderId="0" xfId="1" applyNumberFormat="1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vertical="center" wrapText="1"/>
    </xf>
    <xf numFmtId="165" fontId="16" fillId="6" borderId="13" xfId="1" applyNumberFormat="1" applyFont="1" applyFill="1" applyBorder="1" applyAlignment="1">
      <alignment horizontal="center" vertical="center"/>
    </xf>
    <xf numFmtId="165" fontId="16" fillId="6" borderId="0" xfId="1" applyNumberFormat="1" applyFont="1" applyFill="1" applyBorder="1" applyAlignment="1">
      <alignment horizontal="center" vertical="center"/>
    </xf>
    <xf numFmtId="0" fontId="17" fillId="3" borderId="19" xfId="2" applyFont="1" applyFill="1" applyBorder="1" applyAlignment="1">
      <alignment horizontal="center" vertical="center" wrapText="1"/>
    </xf>
    <xf numFmtId="0" fontId="17" fillId="3" borderId="20" xfId="2" applyFont="1" applyFill="1" applyBorder="1" applyAlignment="1">
      <alignment horizontal="center" vertical="center" wrapText="1"/>
    </xf>
    <xf numFmtId="0" fontId="9" fillId="5" borderId="10" xfId="3" applyFont="1" applyFill="1" applyBorder="1" applyAlignment="1">
      <alignment horizontal="left" vertical="center"/>
    </xf>
    <xf numFmtId="0" fontId="14" fillId="9" borderId="6" xfId="2" applyFont="1" applyFill="1" applyBorder="1" applyAlignment="1">
      <alignment vertical="center"/>
    </xf>
    <xf numFmtId="0" fontId="17" fillId="3" borderId="21" xfId="2" applyFont="1" applyFill="1" applyBorder="1" applyAlignment="1">
      <alignment horizontal="center" vertical="center" wrapText="1"/>
    </xf>
    <xf numFmtId="0" fontId="17" fillId="3" borderId="9" xfId="2" applyFont="1" applyFill="1" applyBorder="1" applyAlignment="1">
      <alignment vertical="center"/>
    </xf>
    <xf numFmtId="0" fontId="18" fillId="3" borderId="0" xfId="2" applyFont="1" applyFill="1" applyBorder="1" applyAlignment="1">
      <alignment horizontal="right" wrapText="1"/>
    </xf>
    <xf numFmtId="0" fontId="18" fillId="3" borderId="24" xfId="2" applyFont="1" applyFill="1" applyBorder="1" applyAlignment="1">
      <alignment horizontal="right" wrapText="1"/>
    </xf>
    <xf numFmtId="166" fontId="12" fillId="0" borderId="0" xfId="3" applyNumberFormat="1" applyFont="1" applyFill="1" applyBorder="1" applyAlignment="1">
      <alignment horizontal="right" vertical="center"/>
    </xf>
    <xf numFmtId="166" fontId="12" fillId="0" borderId="11" xfId="3" applyNumberFormat="1" applyFont="1" applyFill="1" applyBorder="1" applyAlignment="1">
      <alignment horizontal="right" vertical="center"/>
    </xf>
    <xf numFmtId="0" fontId="21" fillId="0" borderId="0" xfId="4" applyFont="1"/>
    <xf numFmtId="0" fontId="8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3" fillId="0" borderId="0" xfId="4" applyFont="1"/>
    <xf numFmtId="0" fontId="0" fillId="0" borderId="0" xfId="0" applyFont="1" applyAlignment="1">
      <alignment horizontal="right" wrapText="1"/>
    </xf>
    <xf numFmtId="0" fontId="24" fillId="10" borderId="0" xfId="0" applyFont="1" applyFill="1" applyAlignment="1"/>
    <xf numFmtId="0" fontId="7" fillId="10" borderId="0" xfId="0" applyFont="1" applyFill="1" applyAlignment="1">
      <alignment horizontal="right" wrapText="1"/>
    </xf>
    <xf numFmtId="0" fontId="25" fillId="10" borderId="0" xfId="0" applyFont="1" applyFill="1" applyAlignment="1">
      <alignment horizontal="right" wrapText="1"/>
    </xf>
    <xf numFmtId="0" fontId="12" fillId="0" borderId="0" xfId="5" applyFont="1" applyFill="1" applyBorder="1" applyAlignment="1">
      <alignment horizontal="left"/>
    </xf>
    <xf numFmtId="3" fontId="0" fillId="0" borderId="0" xfId="0" applyNumberFormat="1" applyFont="1"/>
    <xf numFmtId="3" fontId="12" fillId="0" borderId="0" xfId="0" applyNumberFormat="1" applyFont="1"/>
    <xf numFmtId="0" fontId="12" fillId="0" borderId="0" xfId="5" applyFont="1" applyFill="1" applyAlignment="1">
      <alignment horizontal="left"/>
    </xf>
    <xf numFmtId="3" fontId="0" fillId="0" borderId="0" xfId="0" applyNumberFormat="1" applyFont="1" applyFill="1"/>
    <xf numFmtId="167" fontId="0" fillId="0" borderId="0" xfId="1" applyNumberFormat="1" applyFont="1"/>
    <xf numFmtId="0" fontId="10" fillId="0" borderId="0" xfId="3" applyFont="1" applyFill="1" applyAlignment="1">
      <alignment horizontal="left"/>
    </xf>
    <xf numFmtId="0" fontId="11" fillId="0" borderId="0" xfId="3" applyFont="1" applyFill="1" applyAlignment="1">
      <alignment horizontal="left"/>
    </xf>
    <xf numFmtId="0" fontId="6" fillId="0" borderId="0" xfId="6" applyFont="1" applyFill="1"/>
    <xf numFmtId="0" fontId="27" fillId="0" borderId="0" xfId="2" applyFont="1" applyFill="1" applyAlignment="1"/>
    <xf numFmtId="0" fontId="11" fillId="0" borderId="0" xfId="2" applyFont="1" applyFill="1" applyAlignment="1"/>
    <xf numFmtId="0" fontId="18" fillId="3" borderId="20" xfId="2" applyFont="1" applyFill="1" applyBorder="1" applyAlignment="1">
      <alignment horizontal="right" wrapText="1"/>
    </xf>
    <xf numFmtId="3" fontId="12" fillId="0" borderId="10" xfId="3" applyNumberFormat="1" applyFont="1" applyFill="1" applyBorder="1" applyAlignment="1">
      <alignment horizontal="right" vertical="center"/>
    </xf>
    <xf numFmtId="0" fontId="12" fillId="0" borderId="6" xfId="2" applyFont="1" applyFill="1" applyBorder="1" applyAlignment="1">
      <alignment vertical="center"/>
    </xf>
    <xf numFmtId="168" fontId="12" fillId="0" borderId="2" xfId="3" applyNumberFormat="1" applyFont="1" applyFill="1" applyBorder="1" applyAlignment="1">
      <alignment horizontal="center" vertical="center"/>
    </xf>
    <xf numFmtId="168" fontId="12" fillId="0" borderId="7" xfId="3" applyNumberFormat="1" applyFont="1" applyFill="1" applyBorder="1" applyAlignment="1">
      <alignment horizontal="center" vertical="center"/>
    </xf>
    <xf numFmtId="168" fontId="12" fillId="0" borderId="0" xfId="3" applyNumberFormat="1" applyFont="1" applyFill="1" applyBorder="1" applyAlignment="1">
      <alignment horizontal="right" vertical="center"/>
    </xf>
    <xf numFmtId="0" fontId="0" fillId="5" borderId="0" xfId="0" applyFill="1"/>
    <xf numFmtId="0" fontId="0" fillId="5" borderId="0" xfId="0" applyFill="1" applyAlignment="1">
      <alignment wrapText="1"/>
    </xf>
    <xf numFmtId="0" fontId="0" fillId="5" borderId="2" xfId="0" applyFill="1" applyBorder="1"/>
    <xf numFmtId="0" fontId="0" fillId="5" borderId="2" xfId="0" applyFill="1" applyBorder="1" applyAlignment="1">
      <alignment wrapText="1"/>
    </xf>
    <xf numFmtId="0" fontId="0" fillId="5" borderId="11" xfId="0" applyFill="1" applyBorder="1" applyAlignment="1">
      <alignment vertical="center"/>
    </xf>
    <xf numFmtId="0" fontId="0" fillId="11" borderId="0" xfId="0" applyFill="1" applyBorder="1" applyAlignment="1">
      <alignment horizontal="center" vertical="center" textRotation="90"/>
    </xf>
    <xf numFmtId="0" fontId="0" fillId="11" borderId="26" xfId="0" applyFill="1" applyBorder="1" applyAlignment="1">
      <alignment vertical="center"/>
    </xf>
    <xf numFmtId="0" fontId="0" fillId="12" borderId="27" xfId="0" applyFill="1" applyBorder="1" applyAlignment="1">
      <alignment vertical="center"/>
    </xf>
    <xf numFmtId="0" fontId="0" fillId="12" borderId="28" xfId="0" applyFill="1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12" borderId="2" xfId="0" applyFill="1" applyBorder="1" applyAlignment="1">
      <alignment vertical="center"/>
    </xf>
    <xf numFmtId="0" fontId="0" fillId="12" borderId="7" xfId="0" applyFill="1" applyBorder="1" applyAlignment="1">
      <alignment vertical="center" wrapText="1"/>
    </xf>
    <xf numFmtId="0" fontId="0" fillId="14" borderId="0" xfId="0" applyFill="1" applyAlignment="1">
      <alignment vertical="center"/>
    </xf>
    <xf numFmtId="0" fontId="0" fillId="14" borderId="11" xfId="0" applyFill="1" applyBorder="1" applyAlignment="1">
      <alignment vertical="center" wrapText="1"/>
    </xf>
    <xf numFmtId="0" fontId="0" fillId="14" borderId="2" xfId="0" applyFill="1" applyBorder="1" applyAlignment="1">
      <alignment vertical="center"/>
    </xf>
    <xf numFmtId="0" fontId="0" fillId="14" borderId="7" xfId="0" applyFill="1" applyBorder="1" applyAlignment="1">
      <alignment vertical="center" wrapText="1"/>
    </xf>
    <xf numFmtId="0" fontId="0" fillId="13" borderId="26" xfId="0" applyFill="1" applyBorder="1" applyAlignment="1">
      <alignment vertical="center"/>
    </xf>
    <xf numFmtId="0" fontId="0" fillId="13" borderId="7" xfId="0" applyFill="1" applyBorder="1" applyAlignment="1">
      <alignment vertical="center" wrapText="1"/>
    </xf>
    <xf numFmtId="169" fontId="0" fillId="0" borderId="0" xfId="0" applyNumberFormat="1"/>
    <xf numFmtId="164" fontId="16" fillId="5" borderId="10" xfId="3" applyNumberFormat="1" applyFont="1" applyFill="1" applyBorder="1" applyAlignment="1">
      <alignment horizontal="center" vertical="center"/>
    </xf>
    <xf numFmtId="164" fontId="16" fillId="5" borderId="22" xfId="3" applyNumberFormat="1" applyFont="1" applyFill="1" applyBorder="1" applyAlignment="1">
      <alignment horizontal="center" vertical="center"/>
    </xf>
    <xf numFmtId="164" fontId="14" fillId="9" borderId="6" xfId="3" applyNumberFormat="1" applyFont="1" applyFill="1" applyBorder="1" applyAlignment="1">
      <alignment horizontal="center" vertical="center"/>
    </xf>
    <xf numFmtId="164" fontId="14" fillId="9" borderId="8" xfId="3" applyNumberFormat="1" applyFont="1" applyFill="1" applyBorder="1" applyAlignment="1">
      <alignment horizontal="center" vertical="center"/>
    </xf>
    <xf numFmtId="49" fontId="30" fillId="0" borderId="0" xfId="0" applyNumberFormat="1" applyFont="1"/>
    <xf numFmtId="0" fontId="19" fillId="0" borderId="0" xfId="7" applyFont="1"/>
    <xf numFmtId="0" fontId="12" fillId="0" borderId="0" xfId="7" applyFont="1" applyAlignment="1">
      <alignment vertical="center"/>
    </xf>
    <xf numFmtId="0" fontId="7" fillId="3" borderId="0" xfId="7" applyFont="1" applyFill="1" applyBorder="1" applyAlignment="1">
      <alignment vertical="center"/>
    </xf>
    <xf numFmtId="0" fontId="7" fillId="3" borderId="12" xfId="7" applyFont="1" applyFill="1" applyBorder="1" applyAlignment="1">
      <alignment horizontal="center" vertical="center"/>
    </xf>
    <xf numFmtId="0" fontId="7" fillId="3" borderId="0" xfId="7" applyFont="1" applyFill="1" applyBorder="1" applyAlignment="1">
      <alignment horizontal="center" vertical="center"/>
    </xf>
    <xf numFmtId="0" fontId="7" fillId="3" borderId="29" xfId="7" applyFont="1" applyFill="1" applyBorder="1" applyAlignment="1">
      <alignment horizontal="center" vertical="center"/>
    </xf>
    <xf numFmtId="0" fontId="12" fillId="0" borderId="0" xfId="7" applyFont="1" applyBorder="1" applyAlignment="1">
      <alignment vertical="center"/>
    </xf>
    <xf numFmtId="166" fontId="12" fillId="2" borderId="13" xfId="7" applyNumberFormat="1" applyFont="1" applyFill="1" applyBorder="1" applyAlignment="1">
      <alignment horizontal="center" vertical="center"/>
    </xf>
    <xf numFmtId="166" fontId="12" fillId="2" borderId="0" xfId="7" applyNumberFormat="1" applyFont="1" applyFill="1" applyBorder="1" applyAlignment="1">
      <alignment horizontal="center" vertical="center"/>
    </xf>
    <xf numFmtId="166" fontId="12" fillId="2" borderId="30" xfId="7" applyNumberFormat="1" applyFont="1" applyFill="1" applyBorder="1" applyAlignment="1">
      <alignment horizontal="center" vertical="center"/>
    </xf>
    <xf numFmtId="167" fontId="12" fillId="2" borderId="0" xfId="8" applyNumberFormat="1" applyFont="1" applyFill="1" applyBorder="1" applyAlignment="1">
      <alignment horizontal="center" vertical="center"/>
    </xf>
    <xf numFmtId="166" fontId="11" fillId="2" borderId="13" xfId="7" applyNumberFormat="1" applyFont="1" applyFill="1" applyBorder="1" applyAlignment="1">
      <alignment horizontal="center" vertical="center"/>
    </xf>
    <xf numFmtId="166" fontId="11" fillId="2" borderId="0" xfId="7" applyNumberFormat="1" applyFont="1" applyFill="1" applyBorder="1" applyAlignment="1">
      <alignment horizontal="center" vertical="center"/>
    </xf>
    <xf numFmtId="166" fontId="11" fillId="2" borderId="30" xfId="7" applyNumberFormat="1" applyFont="1" applyFill="1" applyBorder="1" applyAlignment="1">
      <alignment horizontal="center" vertical="center"/>
    </xf>
    <xf numFmtId="167" fontId="11" fillId="2" borderId="0" xfId="8" applyNumberFormat="1" applyFont="1" applyFill="1" applyBorder="1" applyAlignment="1">
      <alignment horizontal="center" vertical="center"/>
    </xf>
    <xf numFmtId="0" fontId="12" fillId="2" borderId="0" xfId="7" applyFont="1" applyFill="1" applyBorder="1" applyAlignment="1">
      <alignment vertical="center"/>
    </xf>
    <xf numFmtId="0" fontId="11" fillId="2" borderId="0" xfId="7" applyFont="1" applyFill="1" applyBorder="1" applyAlignment="1">
      <alignment vertical="center"/>
    </xf>
    <xf numFmtId="0" fontId="12" fillId="0" borderId="0" xfId="7" applyFont="1" applyAlignment="1">
      <alignment vertical="top"/>
    </xf>
    <xf numFmtId="0" fontId="12" fillId="0" borderId="0" xfId="7" applyFont="1" applyAlignment="1">
      <alignment horizontal="left"/>
    </xf>
    <xf numFmtId="0" fontId="12" fillId="0" borderId="0" xfId="7" applyFont="1"/>
    <xf numFmtId="0" fontId="11" fillId="0" borderId="0" xfId="7" applyFont="1" applyAlignment="1">
      <alignment horizontal="center"/>
    </xf>
    <xf numFmtId="0" fontId="31" fillId="0" borderId="0" xfId="7" applyFont="1" applyFill="1" applyBorder="1" applyAlignment="1">
      <alignment horizontal="left" vertical="center" wrapText="1"/>
    </xf>
    <xf numFmtId="0" fontId="11" fillId="0" borderId="0" xfId="7" applyFont="1" applyAlignment="1">
      <alignment horizontal="center" vertical="center"/>
    </xf>
    <xf numFmtId="170" fontId="12" fillId="0" borderId="0" xfId="9" applyNumberFormat="1" applyFont="1" applyAlignment="1">
      <alignment horizontal="center" vertical="center"/>
    </xf>
    <xf numFmtId="167" fontId="12" fillId="0" borderId="0" xfId="8" applyNumberFormat="1" applyFont="1"/>
    <xf numFmtId="0" fontId="19" fillId="0" borderId="0" xfId="7" applyFont="1" applyAlignment="1">
      <alignment horizontal="left"/>
    </xf>
    <xf numFmtId="0" fontId="13" fillId="2" borderId="0" xfId="7" applyFont="1" applyFill="1" applyAlignment="1">
      <alignment horizontal="left"/>
    </xf>
    <xf numFmtId="0" fontId="14" fillId="2" borderId="0" xfId="7" applyFont="1" applyFill="1" applyAlignment="1">
      <alignment horizontal="left"/>
    </xf>
    <xf numFmtId="0" fontId="14" fillId="2" borderId="0" xfId="7" applyFont="1" applyFill="1" applyAlignment="1">
      <alignment horizontal="center"/>
    </xf>
    <xf numFmtId="0" fontId="16" fillId="0" borderId="0" xfId="7" applyFont="1" applyAlignment="1">
      <alignment horizontal="left"/>
    </xf>
    <xf numFmtId="0" fontId="29" fillId="2" borderId="0" xfId="2" applyFont="1" applyFill="1" applyAlignment="1"/>
    <xf numFmtId="0" fontId="14" fillId="2" borderId="0" xfId="2" applyFont="1" applyFill="1" applyAlignment="1"/>
    <xf numFmtId="0" fontId="14" fillId="2" borderId="0" xfId="2" applyFont="1" applyFill="1" applyAlignment="1">
      <alignment horizontal="center"/>
    </xf>
    <xf numFmtId="0" fontId="16" fillId="0" borderId="0" xfId="7" applyFont="1"/>
    <xf numFmtId="0" fontId="16" fillId="0" borderId="0" xfId="7" applyFont="1" applyAlignment="1">
      <alignment vertical="center"/>
    </xf>
    <xf numFmtId="0" fontId="17" fillId="3" borderId="0" xfId="2" applyFont="1" applyFill="1" applyBorder="1" applyAlignment="1">
      <alignment wrapText="1"/>
    </xf>
    <xf numFmtId="0" fontId="17" fillId="3" borderId="19" xfId="2" applyFont="1" applyFill="1" applyBorder="1" applyAlignment="1">
      <alignment horizontal="center" wrapText="1"/>
    </xf>
    <xf numFmtId="0" fontId="17" fillId="3" borderId="0" xfId="2" applyFont="1" applyFill="1" applyBorder="1" applyAlignment="1">
      <alignment horizontal="center" wrapText="1"/>
    </xf>
    <xf numFmtId="0" fontId="17" fillId="3" borderId="32" xfId="2" applyFont="1" applyFill="1" applyBorder="1" applyAlignment="1">
      <alignment horizontal="center" wrapText="1"/>
    </xf>
    <xf numFmtId="0" fontId="16" fillId="0" borderId="0" xfId="7" applyFont="1" applyAlignment="1">
      <alignment wrapText="1"/>
    </xf>
    <xf numFmtId="0" fontId="16" fillId="5" borderId="0" xfId="2" applyFont="1" applyFill="1" applyAlignment="1">
      <alignment vertical="center"/>
    </xf>
    <xf numFmtId="168" fontId="16" fillId="5" borderId="10" xfId="7" applyNumberFormat="1" applyFont="1" applyFill="1" applyBorder="1" applyAlignment="1">
      <alignment horizontal="center" vertical="center"/>
    </xf>
    <xf numFmtId="168" fontId="16" fillId="5" borderId="0" xfId="7" applyNumberFormat="1" applyFont="1" applyFill="1" applyBorder="1" applyAlignment="1">
      <alignment horizontal="center" vertical="center"/>
    </xf>
    <xf numFmtId="167" fontId="16" fillId="5" borderId="11" xfId="28" applyNumberFormat="1" applyFont="1" applyFill="1" applyBorder="1" applyAlignment="1">
      <alignment horizontal="right" vertical="center"/>
    </xf>
    <xf numFmtId="168" fontId="16" fillId="5" borderId="0" xfId="7" applyNumberFormat="1" applyFont="1" applyFill="1" applyAlignment="1">
      <alignment horizontal="center" vertical="center"/>
    </xf>
    <xf numFmtId="167" fontId="16" fillId="5" borderId="0" xfId="28" applyNumberFormat="1" applyFont="1" applyFill="1" applyAlignment="1">
      <alignment horizontal="right" vertical="center"/>
    </xf>
    <xf numFmtId="167" fontId="16" fillId="5" borderId="0" xfId="28" applyNumberFormat="1" applyFont="1" applyFill="1" applyBorder="1" applyAlignment="1">
      <alignment horizontal="right" vertical="center"/>
    </xf>
    <xf numFmtId="175" fontId="16" fillId="0" borderId="0" xfId="9" applyNumberFormat="1" applyFont="1" applyAlignment="1">
      <alignment vertical="center"/>
    </xf>
    <xf numFmtId="176" fontId="16" fillId="5" borderId="10" xfId="7" applyNumberFormat="1" applyFont="1" applyFill="1" applyBorder="1" applyAlignment="1">
      <alignment horizontal="center" vertical="center"/>
    </xf>
    <xf numFmtId="176" fontId="16" fillId="5" borderId="0" xfId="7" applyNumberFormat="1" applyFont="1" applyFill="1" applyBorder="1" applyAlignment="1">
      <alignment horizontal="center" vertical="center"/>
    </xf>
    <xf numFmtId="0" fontId="16" fillId="5" borderId="0" xfId="2" applyFont="1" applyFill="1" applyBorder="1" applyAlignment="1">
      <alignment vertical="center"/>
    </xf>
    <xf numFmtId="0" fontId="16" fillId="5" borderId="2" xfId="2" applyFont="1" applyFill="1" applyBorder="1" applyAlignment="1">
      <alignment vertical="center"/>
    </xf>
    <xf numFmtId="168" fontId="16" fillId="5" borderId="6" xfId="7" applyNumberFormat="1" applyFont="1" applyFill="1" applyBorder="1" applyAlignment="1">
      <alignment horizontal="center" vertical="center"/>
    </xf>
    <xf numFmtId="168" fontId="16" fillId="5" borderId="2" xfId="7" applyNumberFormat="1" applyFont="1" applyFill="1" applyBorder="1" applyAlignment="1">
      <alignment horizontal="center" vertical="center"/>
    </xf>
    <xf numFmtId="167" fontId="16" fillId="5" borderId="7" xfId="28" applyNumberFormat="1" applyFont="1" applyFill="1" applyBorder="1" applyAlignment="1">
      <alignment horizontal="right" vertical="center"/>
    </xf>
    <xf numFmtId="167" fontId="16" fillId="5" borderId="2" xfId="28" applyNumberFormat="1" applyFont="1" applyFill="1" applyBorder="1" applyAlignment="1">
      <alignment horizontal="right" vertical="center"/>
    </xf>
    <xf numFmtId="0" fontId="16" fillId="0" borderId="0" xfId="7" applyFont="1" applyAlignment="1"/>
    <xf numFmtId="0" fontId="38" fillId="0" borderId="0" xfId="7" applyFont="1"/>
    <xf numFmtId="0" fontId="16" fillId="0" borderId="0" xfId="7" applyFont="1" applyAlignment="1">
      <alignment horizontal="center"/>
    </xf>
    <xf numFmtId="0" fontId="17" fillId="3" borderId="19" xfId="2" applyFont="1" applyFill="1" applyBorder="1" applyAlignment="1">
      <alignment horizontal="right" wrapText="1"/>
    </xf>
    <xf numFmtId="0" fontId="17" fillId="3" borderId="0" xfId="2" applyFont="1" applyFill="1" applyBorder="1" applyAlignment="1">
      <alignment horizontal="right" wrapText="1"/>
    </xf>
    <xf numFmtId="168" fontId="16" fillId="5" borderId="10" xfId="7" applyNumberFormat="1" applyFont="1" applyFill="1" applyBorder="1" applyAlignment="1">
      <alignment horizontal="right" vertical="center"/>
    </xf>
    <xf numFmtId="168" fontId="16" fillId="5" borderId="0" xfId="7" applyNumberFormat="1" applyFont="1" applyFill="1" applyBorder="1" applyAlignment="1">
      <alignment horizontal="right" vertical="center"/>
    </xf>
    <xf numFmtId="166" fontId="16" fillId="5" borderId="10" xfId="7" applyNumberFormat="1" applyFont="1" applyFill="1" applyBorder="1" applyAlignment="1">
      <alignment horizontal="right" vertical="center"/>
    </xf>
    <xf numFmtId="166" fontId="16" fillId="5" borderId="0" xfId="7" applyNumberFormat="1" applyFont="1" applyFill="1" applyBorder="1" applyAlignment="1">
      <alignment horizontal="right" vertical="center"/>
    </xf>
    <xf numFmtId="176" fontId="16" fillId="5" borderId="10" xfId="7" applyNumberFormat="1" applyFont="1" applyFill="1" applyBorder="1" applyAlignment="1">
      <alignment horizontal="right" vertical="center"/>
    </xf>
    <xf numFmtId="176" fontId="16" fillId="5" borderId="0" xfId="7" applyNumberFormat="1" applyFont="1" applyFill="1" applyBorder="1" applyAlignment="1">
      <alignment horizontal="right" vertical="center"/>
    </xf>
    <xf numFmtId="0" fontId="39" fillId="0" borderId="0" xfId="0" applyFont="1"/>
    <xf numFmtId="0" fontId="40" fillId="0" borderId="0" xfId="7" applyFont="1"/>
    <xf numFmtId="0" fontId="40" fillId="0" borderId="0" xfId="7" applyFont="1" applyFill="1" applyAlignment="1">
      <alignment horizontal="right" vertical="center" wrapText="1"/>
    </xf>
    <xf numFmtId="3" fontId="9" fillId="0" borderId="0" xfId="7" applyNumberFormat="1" applyFont="1" applyAlignment="1">
      <alignment horizontal="right"/>
    </xf>
    <xf numFmtId="0" fontId="0" fillId="0" borderId="0" xfId="6" applyFont="1" applyFill="1"/>
    <xf numFmtId="0" fontId="18" fillId="3" borderId="3" xfId="2" applyFont="1" applyFill="1" applyBorder="1" applyAlignment="1">
      <alignment vertical="center"/>
    </xf>
    <xf numFmtId="0" fontId="18" fillId="3" borderId="10" xfId="2" applyFont="1" applyFill="1" applyBorder="1" applyAlignment="1">
      <alignment wrapText="1"/>
    </xf>
    <xf numFmtId="0" fontId="18" fillId="3" borderId="11" xfId="2" applyFont="1" applyFill="1" applyBorder="1" applyAlignment="1">
      <alignment horizontal="right" wrapText="1"/>
    </xf>
    <xf numFmtId="0" fontId="12" fillId="0" borderId="10" xfId="3" applyFont="1" applyFill="1" applyBorder="1" applyAlignment="1">
      <alignment horizontal="left"/>
    </xf>
    <xf numFmtId="0" fontId="19" fillId="0" borderId="10" xfId="3" applyFont="1" applyFill="1" applyBorder="1" applyAlignment="1">
      <alignment horizontal="left"/>
    </xf>
    <xf numFmtId="0" fontId="12" fillId="0" borderId="10" xfId="2" applyFont="1" applyFill="1" applyBorder="1" applyAlignment="1">
      <alignment vertical="center"/>
    </xf>
    <xf numFmtId="0" fontId="17" fillId="3" borderId="3" xfId="2" applyFont="1" applyFill="1" applyBorder="1" applyAlignment="1">
      <alignment vertical="center"/>
    </xf>
    <xf numFmtId="0" fontId="17" fillId="3" borderId="10" xfId="2" applyFont="1" applyFill="1" applyBorder="1" applyAlignment="1">
      <alignment wrapText="1"/>
    </xf>
    <xf numFmtId="0" fontId="17" fillId="3" borderId="11" xfId="2" applyFont="1" applyFill="1" applyBorder="1" applyAlignment="1">
      <alignment horizontal="center" wrapText="1"/>
    </xf>
    <xf numFmtId="0" fontId="16" fillId="5" borderId="10" xfId="2" applyFont="1" applyFill="1" applyBorder="1" applyAlignment="1">
      <alignment vertical="center"/>
    </xf>
    <xf numFmtId="0" fontId="16" fillId="5" borderId="6" xfId="2" applyFont="1" applyFill="1" applyBorder="1" applyAlignment="1">
      <alignment vertical="center"/>
    </xf>
    <xf numFmtId="49" fontId="41" fillId="0" borderId="0" xfId="0" applyNumberFormat="1" applyFont="1"/>
    <xf numFmtId="49" fontId="42" fillId="0" borderId="0" xfId="0" applyNumberFormat="1" applyFont="1"/>
    <xf numFmtId="0" fontId="11" fillId="3" borderId="10" xfId="7" applyFont="1" applyFill="1" applyBorder="1" applyAlignment="1">
      <alignment horizontal="left" vertical="center"/>
    </xf>
    <xf numFmtId="0" fontId="7" fillId="3" borderId="11" xfId="7" applyFont="1" applyFill="1" applyBorder="1" applyAlignment="1">
      <alignment horizontal="center" vertical="center"/>
    </xf>
    <xf numFmtId="0" fontId="12" fillId="2" borderId="10" xfId="7" applyFont="1" applyFill="1" applyBorder="1" applyAlignment="1">
      <alignment horizontal="left" vertical="center"/>
    </xf>
    <xf numFmtId="167" fontId="12" fillId="2" borderId="11" xfId="8" applyNumberFormat="1" applyFont="1" applyFill="1" applyBorder="1" applyAlignment="1">
      <alignment horizontal="center" vertical="center"/>
    </xf>
    <xf numFmtId="0" fontId="11" fillId="2" borderId="10" xfId="7" applyFont="1" applyFill="1" applyBorder="1" applyAlignment="1">
      <alignment horizontal="left" vertical="center"/>
    </xf>
    <xf numFmtId="167" fontId="11" fillId="2" borderId="11" xfId="8" applyNumberFormat="1" applyFont="1" applyFill="1" applyBorder="1" applyAlignment="1">
      <alignment horizontal="center" vertical="center"/>
    </xf>
    <xf numFmtId="16" fontId="9" fillId="0" borderId="1" xfId="0" applyNumberFormat="1" applyFont="1" applyBorder="1"/>
    <xf numFmtId="16" fontId="0" fillId="0" borderId="1" xfId="0" applyNumberFormat="1" applyBorder="1"/>
    <xf numFmtId="0" fontId="0" fillId="0" borderId="1" xfId="0" applyBorder="1"/>
    <xf numFmtId="0" fontId="9" fillId="0" borderId="1" xfId="0" applyFont="1" applyBorder="1"/>
    <xf numFmtId="9" fontId="9" fillId="0" borderId="1" xfId="8" applyFont="1" applyBorder="1"/>
    <xf numFmtId="0" fontId="9" fillId="0" borderId="1" xfId="0" quotePrefix="1" applyFont="1" applyBorder="1"/>
    <xf numFmtId="49" fontId="43" fillId="0" borderId="0" xfId="0" applyNumberFormat="1" applyFont="1"/>
    <xf numFmtId="0" fontId="10" fillId="2" borderId="0" xfId="7" applyFont="1" applyFill="1" applyAlignment="1">
      <alignment horizontal="left" vertical="top" wrapText="1"/>
    </xf>
    <xf numFmtId="0" fontId="0" fillId="11" borderId="0" xfId="0" applyFill="1" applyBorder="1" applyAlignment="1">
      <alignment horizontal="center" vertical="center" textRotation="90"/>
    </xf>
    <xf numFmtId="0" fontId="0" fillId="11" borderId="2" xfId="0" applyFill="1" applyBorder="1" applyAlignment="1">
      <alignment horizontal="center" vertical="center" textRotation="90"/>
    </xf>
    <xf numFmtId="0" fontId="0" fillId="12" borderId="3" xfId="0" applyFill="1" applyBorder="1" applyAlignment="1">
      <alignment horizontal="center" vertical="center" textRotation="90"/>
    </xf>
    <xf numFmtId="0" fontId="0" fillId="12" borderId="6" xfId="0" applyFill="1" applyBorder="1" applyAlignment="1">
      <alignment horizontal="center" vertical="center" textRotation="90"/>
    </xf>
    <xf numFmtId="0" fontId="0" fillId="13" borderId="5" xfId="0" applyFill="1" applyBorder="1" applyAlignment="1">
      <alignment horizontal="center" vertical="center" textRotation="90"/>
    </xf>
    <xf numFmtId="0" fontId="0" fillId="13" borderId="22" xfId="0" applyFill="1" applyBorder="1" applyAlignment="1">
      <alignment horizontal="center" vertical="center" textRotation="90"/>
    </xf>
    <xf numFmtId="0" fontId="0" fillId="13" borderId="6" xfId="0" applyFill="1" applyBorder="1" applyAlignment="1">
      <alignment horizontal="center" vertical="center" textRotation="90"/>
    </xf>
    <xf numFmtId="0" fontId="0" fillId="14" borderId="3" xfId="0" applyFill="1" applyBorder="1" applyAlignment="1">
      <alignment horizontal="center" vertical="center" textRotation="90"/>
    </xf>
    <xf numFmtId="0" fontId="0" fillId="14" borderId="10" xfId="0" applyFill="1" applyBorder="1" applyAlignment="1">
      <alignment horizontal="center" vertical="center" textRotation="90"/>
    </xf>
    <xf numFmtId="0" fontId="0" fillId="14" borderId="6" xfId="0" applyFill="1" applyBorder="1" applyAlignment="1">
      <alignment horizontal="center" vertical="center" textRotation="90"/>
    </xf>
    <xf numFmtId="0" fontId="12" fillId="0" borderId="9" xfId="3" applyFont="1" applyFill="1" applyBorder="1" applyAlignment="1">
      <alignment wrapText="1"/>
    </xf>
    <xf numFmtId="0" fontId="18" fillId="3" borderId="25" xfId="2" applyFont="1" applyFill="1" applyBorder="1" applyAlignment="1">
      <alignment horizontal="center" vertical="center"/>
    </xf>
    <xf numFmtId="0" fontId="18" fillId="3" borderId="9" xfId="2" applyFont="1" applyFill="1" applyBorder="1" applyAlignment="1">
      <alignment horizontal="center" vertical="center"/>
    </xf>
    <xf numFmtId="0" fontId="18" fillId="3" borderId="23" xfId="2" applyFont="1" applyFill="1" applyBorder="1" applyAlignment="1">
      <alignment horizontal="center" vertical="center"/>
    </xf>
    <xf numFmtId="0" fontId="18" fillId="3" borderId="4" xfId="2" applyFont="1" applyFill="1" applyBorder="1" applyAlignment="1">
      <alignment horizontal="center" vertical="center"/>
    </xf>
    <xf numFmtId="0" fontId="17" fillId="3" borderId="15" xfId="2" applyFont="1" applyFill="1" applyBorder="1" applyAlignment="1">
      <alignment horizontal="left" vertical="center"/>
    </xf>
    <xf numFmtId="0" fontId="17" fillId="3" borderId="18" xfId="2" applyFont="1" applyFill="1" applyBorder="1" applyAlignment="1">
      <alignment horizontal="left" vertical="center"/>
    </xf>
    <xf numFmtId="0" fontId="17" fillId="3" borderId="16" xfId="2" applyFont="1" applyFill="1" applyBorder="1" applyAlignment="1">
      <alignment horizontal="center" vertical="center"/>
    </xf>
    <xf numFmtId="0" fontId="17" fillId="3" borderId="9" xfId="2" applyFont="1" applyFill="1" applyBorder="1" applyAlignment="1">
      <alignment horizontal="center" vertical="center"/>
    </xf>
    <xf numFmtId="0" fontId="17" fillId="3" borderId="4" xfId="2" applyFont="1" applyFill="1" applyBorder="1" applyAlignment="1">
      <alignment horizontal="center" vertical="center"/>
    </xf>
    <xf numFmtId="0" fontId="16" fillId="2" borderId="9" xfId="7" applyFont="1" applyFill="1" applyBorder="1" applyAlignment="1">
      <alignment wrapText="1"/>
    </xf>
    <xf numFmtId="0" fontId="16" fillId="2" borderId="9" xfId="7" applyFont="1" applyFill="1" applyBorder="1" applyAlignment="1"/>
    <xf numFmtId="0" fontId="17" fillId="3" borderId="17" xfId="2" applyFont="1" applyFill="1" applyBorder="1" applyAlignment="1">
      <alignment horizontal="center" vertical="center"/>
    </xf>
    <xf numFmtId="0" fontId="19" fillId="2" borderId="3" xfId="7" applyFont="1" applyFill="1" applyBorder="1" applyAlignment="1">
      <alignment horizontal="left" vertical="top" wrapText="1"/>
    </xf>
    <xf numFmtId="0" fontId="19" fillId="2" borderId="9" xfId="7" applyFont="1" applyFill="1" applyBorder="1" applyAlignment="1">
      <alignment horizontal="left" vertical="top" wrapText="1"/>
    </xf>
    <xf numFmtId="0" fontId="19" fillId="2" borderId="4" xfId="7" applyFont="1" applyFill="1" applyBorder="1" applyAlignment="1">
      <alignment horizontal="left" vertical="top" wrapText="1"/>
    </xf>
    <xf numFmtId="0" fontId="19" fillId="2" borderId="6" xfId="7" applyFont="1" applyFill="1" applyBorder="1" applyAlignment="1">
      <alignment horizontal="left" vertical="top" wrapText="1"/>
    </xf>
    <xf numFmtId="0" fontId="19" fillId="2" borderId="2" xfId="7" applyFont="1" applyFill="1" applyBorder="1" applyAlignment="1">
      <alignment horizontal="left" vertical="top" wrapText="1"/>
    </xf>
    <xf numFmtId="0" fontId="19" fillId="2" borderId="7" xfId="7" applyFont="1" applyFill="1" applyBorder="1" applyAlignment="1">
      <alignment horizontal="left" vertical="top" wrapText="1"/>
    </xf>
    <xf numFmtId="0" fontId="11" fillId="4" borderId="10" xfId="7" applyFont="1" applyFill="1" applyBorder="1" applyAlignment="1">
      <alignment horizontal="left" vertical="center" wrapText="1"/>
    </xf>
    <xf numFmtId="0" fontId="11" fillId="4" borderId="0" xfId="7" applyFont="1" applyFill="1" applyBorder="1" applyAlignment="1">
      <alignment horizontal="left" vertical="center" wrapText="1"/>
    </xf>
    <xf numFmtId="0" fontId="11" fillId="4" borderId="11" xfId="7" applyFont="1" applyFill="1" applyBorder="1" applyAlignment="1">
      <alignment horizontal="left" vertical="center" wrapText="1"/>
    </xf>
    <xf numFmtId="0" fontId="7" fillId="3" borderId="12" xfId="7" applyFont="1" applyFill="1" applyBorder="1" applyAlignment="1">
      <alignment horizontal="center" vertical="center"/>
    </xf>
    <xf numFmtId="0" fontId="7" fillId="3" borderId="0" xfId="7" applyFont="1" applyFill="1" applyBorder="1" applyAlignment="1">
      <alignment horizontal="center" vertical="center"/>
    </xf>
    <xf numFmtId="0" fontId="7" fillId="3" borderId="29" xfId="7" applyFont="1" applyFill="1" applyBorder="1" applyAlignment="1">
      <alignment horizontal="center" vertical="center"/>
    </xf>
    <xf numFmtId="0" fontId="7" fillId="3" borderId="11" xfId="7" applyFont="1" applyFill="1" applyBorder="1" applyAlignment="1">
      <alignment horizontal="center" vertical="center"/>
    </xf>
    <xf numFmtId="0" fontId="11" fillId="4" borderId="3" xfId="7" applyFont="1" applyFill="1" applyBorder="1" applyAlignment="1">
      <alignment horizontal="left" vertical="center" wrapText="1"/>
    </xf>
    <xf numFmtId="0" fontId="11" fillId="4" borderId="9" xfId="7" applyFont="1" applyFill="1" applyBorder="1" applyAlignment="1">
      <alignment horizontal="left" vertical="center" wrapText="1"/>
    </xf>
    <xf numFmtId="0" fontId="11" fillId="4" borderId="4" xfId="7" applyFont="1" applyFill="1" applyBorder="1" applyAlignment="1">
      <alignment horizontal="left" vertical="center" wrapText="1"/>
    </xf>
  </cellXfs>
  <cellStyles count="41">
    <cellStyle name="_x000a_386grabber=a" xfId="10"/>
    <cellStyle name="calc" xfId="11"/>
    <cellStyle name="Comma 2" xfId="9"/>
    <cellStyle name="ContentsHyperlink" xfId="12"/>
    <cellStyle name="Dollar Style" xfId="13"/>
    <cellStyle name="Euro" xfId="14"/>
    <cellStyle name="from" xfId="15"/>
    <cellStyle name="general" xfId="16"/>
    <cellStyle name="Heading 4 3" xfId="4"/>
    <cellStyle name="Lines" xfId="17"/>
    <cellStyle name="Normal" xfId="0" builtinId="0"/>
    <cellStyle name="Normal 2" xfId="7"/>
    <cellStyle name="Normal 3" xfId="18"/>
    <cellStyle name="Normal 3 2" xfId="40"/>
    <cellStyle name="Normal 4" xfId="3"/>
    <cellStyle name="Normal 4 2" xfId="5"/>
    <cellStyle name="Normal 5" xfId="6"/>
    <cellStyle name="Normal Style" xfId="19"/>
    <cellStyle name="Normal_admin" xfId="2"/>
    <cellStyle name="nPlode" xfId="20"/>
    <cellStyle name="nPlosion" xfId="21"/>
    <cellStyle name="nvision" xfId="22"/>
    <cellStyle name="nVision Layouts" xfId="23"/>
    <cellStyle name="nvision_Report Tables (03 17 2011)" xfId="24"/>
    <cellStyle name="oft Excel]_x000d__x000a_Comment=The open=/f lines load custom functions into the Paste Function list._x000d__x000a_Maximized=3_x000d__x000a_AutoFormat=" xfId="25"/>
    <cellStyle name="oft Excel]_x000d__x000a_DefaultPath=F:\USERS\MGR\GARRETTG_x000d__x000a_Options3=6_x000d__x000a_MenuKey=47_x000d__x000a_Basics=1_x000d__x000a_CBTLOCATION=F:\PROGS\MSOFFICE\EXCE" xfId="26"/>
    <cellStyle name="ories]_x000d__x000a_ZipTempRemovableOnly=1_x000d__x000a_ZipTemp=C:\WINDOWS\TEMP\_x000d__x000a_zDefDir=0_x000d__x000a_DefDir=F:\PROGS\FOXPRO2\DBF\763ZIPS_x000d__x000a_gzExtractT" xfId="27"/>
    <cellStyle name="Percent" xfId="1" builtinId="5"/>
    <cellStyle name="Percent 2" xfId="28"/>
    <cellStyle name="Percent 3" xfId="8"/>
    <cellStyle name="PSChar" xfId="29"/>
    <cellStyle name="PSDate" xfId="30"/>
    <cellStyle name="PSDec" xfId="31"/>
    <cellStyle name="PSHeading" xfId="32"/>
    <cellStyle name="PSInt" xfId="33"/>
    <cellStyle name="PSSpacer" xfId="34"/>
    <cellStyle name="stacy excel" xfId="35"/>
    <cellStyle name="Style 1" xfId="36"/>
    <cellStyle name="Style 2" xfId="37"/>
    <cellStyle name="t]_x000d__x000a_color schemes=_x000d__x000a__x000d__x000a_[color schemes]_x000d__x000a_Arizona=804000,FFFFFF,FFFFFF,0,FFFFFF,0,808040,C0C0C0,FFFFFF,4080FF,C0C" xfId="38"/>
    <cellStyle name="to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004\Monthly\LR%20Projection\Large%20Group\Projection%20Model%20LG%20200411%20with%20new%20claim%20trend%20she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wpfs01\data2\data2\UniCareActVal\Financial\Close\2009\2009-08\IBNR%20Models\UC%20Lag\UCResultsTemplate200907BU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wpfs01\data2\data2\Documents%20and%20Settings\AB76285\Local%20Settings\Temporary%20Internet%20Files\OLK83\Data_M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wpfs01\data2\data2\UniCareActVal\Financial\Close\2009\2009-11\IBNR%20Models\UC%20lag\EVA_Results%20v1_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Summary"/>
      <sheetName val="Loss Ratio"/>
      <sheetName val="Claim Trend"/>
      <sheetName val="Premium Trend"/>
      <sheetName val="Membership Trend"/>
      <sheetName val="Claim Graph"/>
      <sheetName val="Premium Graph"/>
      <sheetName val="Membership Graph"/>
      <sheetName val="LR and seasonality"/>
      <sheetName val="Macro Control"/>
    </sheetNames>
    <sheetDataSet>
      <sheetData sheetId="0" refreshError="1">
        <row r="1">
          <cell r="A1" t="str">
            <v>Valuation LR Projection Model</v>
          </cell>
        </row>
        <row r="5">
          <cell r="B5" t="str">
            <v>O:\2004\Monthly\LR Projection\Inputs\[Projection Inputs_IN_SG_200409.xls]</v>
          </cell>
        </row>
        <row r="8">
          <cell r="B8" t="str">
            <v>O:\2004\Monthly\LR Projection\Inputs\[Projection Inputs_IN_LG_200409.xls]</v>
          </cell>
        </row>
      </sheetData>
      <sheetData sheetId="1" refreshError="1"/>
      <sheetData sheetId="2" refreshError="1"/>
      <sheetData sheetId="3" refreshError="1">
        <row r="43">
          <cell r="B43">
            <v>120.14</v>
          </cell>
          <cell r="C43">
            <v>27.28</v>
          </cell>
          <cell r="D43">
            <v>10.79</v>
          </cell>
          <cell r="E43">
            <v>138.79</v>
          </cell>
          <cell r="F43">
            <v>40.47</v>
          </cell>
          <cell r="G43">
            <v>10.59</v>
          </cell>
          <cell r="H43">
            <v>87.82</v>
          </cell>
          <cell r="I43">
            <v>21.97</v>
          </cell>
          <cell r="J43">
            <v>164.63</v>
          </cell>
          <cell r="K43">
            <v>43.45</v>
          </cell>
          <cell r="L43">
            <v>98.71</v>
          </cell>
          <cell r="M43">
            <v>101.8</v>
          </cell>
          <cell r="N43">
            <v>667947.71</v>
          </cell>
          <cell r="O43">
            <v>14999</v>
          </cell>
          <cell r="P43">
            <v>-1</v>
          </cell>
          <cell r="R43">
            <v>-2.9699999999999998</v>
          </cell>
          <cell r="S43">
            <v>0.73</v>
          </cell>
          <cell r="AR43">
            <v>-2513000</v>
          </cell>
          <cell r="BC43">
            <v>185</v>
          </cell>
          <cell r="BD43">
            <v>-0.11</v>
          </cell>
        </row>
        <row r="44">
          <cell r="B44">
            <v>179.91</v>
          </cell>
          <cell r="C44">
            <v>42.07</v>
          </cell>
          <cell r="D44">
            <v>17.66</v>
          </cell>
          <cell r="E44">
            <v>218.37</v>
          </cell>
          <cell r="F44">
            <v>65.84</v>
          </cell>
          <cell r="G44">
            <v>22.93</v>
          </cell>
          <cell r="H44">
            <v>180.93</v>
          </cell>
          <cell r="I44">
            <v>44.85</v>
          </cell>
          <cell r="J44">
            <v>369.65</v>
          </cell>
          <cell r="K44">
            <v>87.38</v>
          </cell>
          <cell r="L44">
            <v>156.1</v>
          </cell>
          <cell r="M44">
            <v>160.19999999999999</v>
          </cell>
          <cell r="N44">
            <v>1453619.77</v>
          </cell>
          <cell r="O44">
            <v>444001</v>
          </cell>
          <cell r="P44">
            <v>1</v>
          </cell>
          <cell r="R44">
            <v>9.7200000000000006</v>
          </cell>
          <cell r="S44">
            <v>5.25</v>
          </cell>
          <cell r="AR44">
            <v>2330000</v>
          </cell>
          <cell r="BC44">
            <v>255</v>
          </cell>
          <cell r="BD44">
            <v>0.21000000000000002</v>
          </cell>
        </row>
      </sheetData>
      <sheetData sheetId="4" refreshError="1">
        <row r="43">
          <cell r="DJ43">
            <v>219</v>
          </cell>
          <cell r="DK43">
            <v>0</v>
          </cell>
          <cell r="DM43">
            <v>0.01</v>
          </cell>
          <cell r="DO43">
            <v>1.9999999999999997E-2</v>
          </cell>
          <cell r="DQ43">
            <v>0.03</v>
          </cell>
        </row>
        <row r="44">
          <cell r="DJ44">
            <v>283</v>
          </cell>
          <cell r="DK44">
            <v>0.25</v>
          </cell>
          <cell r="DM44">
            <v>0.16</v>
          </cell>
          <cell r="DO44">
            <v>0.13</v>
          </cell>
          <cell r="DQ44">
            <v>9.9999999999999992E-2</v>
          </cell>
        </row>
      </sheetData>
      <sheetData sheetId="5" refreshError="1">
        <row r="3">
          <cell r="B3" t="str">
            <v>PPO Lrg NonRefund Medical</v>
          </cell>
          <cell r="F3" t="str">
            <v>PPO Lrg NonRefund Drug</v>
          </cell>
          <cell r="J3" t="str">
            <v>PPO Lrg NonRefund Dental</v>
          </cell>
          <cell r="N3" t="str">
            <v>PPO Lrg Refund Medical</v>
          </cell>
          <cell r="R3" t="str">
            <v>PPO Lrg Refund Drug</v>
          </cell>
          <cell r="V3" t="str">
            <v>PPO Lrg Refund Dental</v>
          </cell>
          <cell r="Z3" t="str">
            <v>Minimum Premium</v>
          </cell>
          <cell r="AD3" t="str">
            <v>Minimum Premium Drug</v>
          </cell>
          <cell r="AH3" t="str">
            <v>HMO Large Group Medical</v>
          </cell>
          <cell r="AL3" t="str">
            <v>HMO Large Group Drug</v>
          </cell>
          <cell r="AP3" t="str">
            <v>ISTRF</v>
          </cell>
          <cell r="AT3" t="str">
            <v>RIPEA</v>
          </cell>
          <cell r="AX3" t="str">
            <v>PPO Stop Loss</v>
          </cell>
          <cell r="BB3" t="str">
            <v>HMO Stop Loss</v>
          </cell>
          <cell r="BF3" t="str">
            <v>Lag 15</v>
          </cell>
          <cell r="BJ3" t="str">
            <v>Total Medical</v>
          </cell>
          <cell r="BN3" t="str">
            <v>Forecast</v>
          </cell>
        </row>
        <row r="6">
          <cell r="A6">
            <v>37257</v>
          </cell>
          <cell r="B6">
            <v>56801.9</v>
          </cell>
          <cell r="F6">
            <v>56801.9</v>
          </cell>
          <cell r="J6">
            <v>14001.23</v>
          </cell>
          <cell r="N6">
            <v>64415</v>
          </cell>
          <cell r="R6">
            <v>74835.25</v>
          </cell>
          <cell r="V6">
            <v>19216</v>
          </cell>
          <cell r="Z6">
            <v>12507.52</v>
          </cell>
          <cell r="AD6">
            <v>12507.52</v>
          </cell>
          <cell r="AH6">
            <v>40116</v>
          </cell>
          <cell r="AL6">
            <v>40116</v>
          </cell>
          <cell r="AP6">
            <v>10420.25</v>
          </cell>
          <cell r="AT6">
            <v>6002.52</v>
          </cell>
          <cell r="AX6">
            <v>1</v>
          </cell>
          <cell r="BB6">
            <v>1</v>
          </cell>
          <cell r="BF6">
            <v>0</v>
          </cell>
          <cell r="BJ6">
            <v>190263.18999999997</v>
          </cell>
          <cell r="BN6">
            <v>190263.18999999997</v>
          </cell>
        </row>
        <row r="7">
          <cell r="A7">
            <v>37288</v>
          </cell>
          <cell r="B7">
            <v>57799.72</v>
          </cell>
          <cell r="F7">
            <v>57799.72</v>
          </cell>
          <cell r="J7">
            <v>14558.25</v>
          </cell>
          <cell r="N7">
            <v>64825</v>
          </cell>
          <cell r="R7">
            <v>75202.86</v>
          </cell>
          <cell r="V7">
            <v>19262</v>
          </cell>
          <cell r="Z7">
            <v>12550.21</v>
          </cell>
          <cell r="AD7">
            <v>12550.21</v>
          </cell>
          <cell r="AH7">
            <v>41000</v>
          </cell>
          <cell r="AL7">
            <v>41000</v>
          </cell>
          <cell r="AP7">
            <v>10377.86</v>
          </cell>
          <cell r="AT7">
            <v>5969.99</v>
          </cell>
          <cell r="AX7">
            <v>1</v>
          </cell>
          <cell r="BB7">
            <v>1</v>
          </cell>
          <cell r="BF7">
            <v>0</v>
          </cell>
          <cell r="BJ7">
            <v>192522.77999999997</v>
          </cell>
          <cell r="BK7">
            <v>1.1876128009837394E-2</v>
          </cell>
          <cell r="BN7">
            <v>192522.77999999997</v>
          </cell>
        </row>
        <row r="8">
          <cell r="A8">
            <v>37316</v>
          </cell>
          <cell r="B8">
            <v>60576.55</v>
          </cell>
          <cell r="F8">
            <v>60576.55</v>
          </cell>
          <cell r="J8">
            <v>14536.32</v>
          </cell>
          <cell r="N8">
            <v>65138</v>
          </cell>
          <cell r="R8">
            <v>75467.740000000005</v>
          </cell>
          <cell r="V8">
            <v>19646</v>
          </cell>
          <cell r="Z8">
            <v>12539.48</v>
          </cell>
          <cell r="AD8">
            <v>12539.48</v>
          </cell>
          <cell r="AH8">
            <v>40792</v>
          </cell>
          <cell r="AL8">
            <v>40792</v>
          </cell>
          <cell r="AP8">
            <v>10329.74</v>
          </cell>
          <cell r="AT8">
            <v>6162.1</v>
          </cell>
          <cell r="AX8">
            <v>1</v>
          </cell>
          <cell r="BB8">
            <v>1</v>
          </cell>
          <cell r="BF8">
            <v>0</v>
          </cell>
          <cell r="BJ8">
            <v>195537.87</v>
          </cell>
          <cell r="BK8">
            <v>1.5660951914365784E-2</v>
          </cell>
          <cell r="BN8">
            <v>195537.87</v>
          </cell>
        </row>
        <row r="9">
          <cell r="A9">
            <v>37347</v>
          </cell>
          <cell r="B9">
            <v>62519.23</v>
          </cell>
          <cell r="F9">
            <v>62519.23</v>
          </cell>
          <cell r="J9">
            <v>15567.67</v>
          </cell>
          <cell r="N9">
            <v>64645</v>
          </cell>
          <cell r="R9">
            <v>74924.240000000005</v>
          </cell>
          <cell r="V9">
            <v>19605</v>
          </cell>
          <cell r="Z9">
            <v>12998</v>
          </cell>
          <cell r="AD9">
            <v>12998</v>
          </cell>
          <cell r="AH9">
            <v>41116</v>
          </cell>
          <cell r="AL9">
            <v>41116</v>
          </cell>
          <cell r="AP9">
            <v>10279.24</v>
          </cell>
          <cell r="AT9">
            <v>6144.5</v>
          </cell>
          <cell r="AX9">
            <v>1</v>
          </cell>
          <cell r="BB9">
            <v>1</v>
          </cell>
          <cell r="BF9">
            <v>0</v>
          </cell>
          <cell r="BJ9">
            <v>197701.97</v>
          </cell>
          <cell r="BK9">
            <v>1.1067421364465035E-2</v>
          </cell>
          <cell r="BN9">
            <v>197701.97</v>
          </cell>
        </row>
        <row r="10">
          <cell r="A10">
            <v>37377</v>
          </cell>
          <cell r="B10">
            <v>67142.02</v>
          </cell>
          <cell r="F10">
            <v>67142.02</v>
          </cell>
          <cell r="J10">
            <v>16148.09</v>
          </cell>
          <cell r="N10">
            <v>64856</v>
          </cell>
          <cell r="R10">
            <v>75211.199999999997</v>
          </cell>
          <cell r="V10">
            <v>19401</v>
          </cell>
          <cell r="Z10">
            <v>13034</v>
          </cell>
          <cell r="AD10">
            <v>13034</v>
          </cell>
          <cell r="AH10">
            <v>40941</v>
          </cell>
          <cell r="AL10">
            <v>40941</v>
          </cell>
          <cell r="AP10">
            <v>10355.200000000001</v>
          </cell>
          <cell r="AT10">
            <v>6113.44</v>
          </cell>
          <cell r="AX10">
            <v>1</v>
          </cell>
          <cell r="BB10">
            <v>1</v>
          </cell>
          <cell r="BF10">
            <v>0</v>
          </cell>
          <cell r="BJ10">
            <v>202441.66000000003</v>
          </cell>
          <cell r="BK10">
            <v>2.3973913866412344E-2</v>
          </cell>
          <cell r="BN10">
            <v>202441.66000000003</v>
          </cell>
        </row>
        <row r="11">
          <cell r="A11">
            <v>37408</v>
          </cell>
          <cell r="B11">
            <v>67834</v>
          </cell>
          <cell r="F11">
            <v>67834</v>
          </cell>
          <cell r="J11">
            <v>13740</v>
          </cell>
          <cell r="N11">
            <v>63120</v>
          </cell>
          <cell r="R11">
            <v>73437.13</v>
          </cell>
          <cell r="V11">
            <v>18722</v>
          </cell>
          <cell r="Z11">
            <v>13016</v>
          </cell>
          <cell r="AD11">
            <v>13016</v>
          </cell>
          <cell r="AH11">
            <v>40930</v>
          </cell>
          <cell r="AL11">
            <v>40930</v>
          </cell>
          <cell r="AP11">
            <v>10317.129999999999</v>
          </cell>
          <cell r="AT11">
            <v>6070.47</v>
          </cell>
          <cell r="AX11">
            <v>1</v>
          </cell>
          <cell r="BB11">
            <v>1</v>
          </cell>
          <cell r="BF11">
            <v>0</v>
          </cell>
          <cell r="BJ11">
            <v>201287.6</v>
          </cell>
          <cell r="BK11">
            <v>-5.7007040942068654E-3</v>
          </cell>
          <cell r="BN11">
            <v>201287.6</v>
          </cell>
        </row>
        <row r="12">
          <cell r="A12">
            <v>37438</v>
          </cell>
          <cell r="B12">
            <v>69239</v>
          </cell>
          <cell r="F12">
            <v>69239</v>
          </cell>
          <cell r="J12">
            <v>13943</v>
          </cell>
          <cell r="N12">
            <v>63600</v>
          </cell>
          <cell r="R12">
            <v>73917.94</v>
          </cell>
          <cell r="V12">
            <v>18745</v>
          </cell>
          <cell r="Z12">
            <v>13225</v>
          </cell>
          <cell r="AD12">
            <v>13225</v>
          </cell>
          <cell r="AH12">
            <v>40400</v>
          </cell>
          <cell r="AL12">
            <v>40400</v>
          </cell>
          <cell r="AP12">
            <v>10317.94</v>
          </cell>
          <cell r="AT12">
            <v>6035.59</v>
          </cell>
          <cell r="AX12">
            <v>1</v>
          </cell>
          <cell r="BB12">
            <v>1</v>
          </cell>
          <cell r="BF12">
            <v>0</v>
          </cell>
          <cell r="BJ12">
            <v>202817.53</v>
          </cell>
          <cell r="BK12">
            <v>7.6007165866154303E-3</v>
          </cell>
          <cell r="BN12">
            <v>202817.53</v>
          </cell>
        </row>
        <row r="13">
          <cell r="A13">
            <v>37469</v>
          </cell>
          <cell r="B13">
            <v>71451</v>
          </cell>
          <cell r="F13">
            <v>71451</v>
          </cell>
          <cell r="J13">
            <v>14432</v>
          </cell>
          <cell r="N13">
            <v>62883</v>
          </cell>
          <cell r="R13">
            <v>73079</v>
          </cell>
          <cell r="V13">
            <v>17771</v>
          </cell>
          <cell r="Z13">
            <v>13390</v>
          </cell>
          <cell r="AD13">
            <v>13390</v>
          </cell>
          <cell r="AH13">
            <v>40436</v>
          </cell>
          <cell r="AL13">
            <v>40436</v>
          </cell>
          <cell r="AP13">
            <v>10196</v>
          </cell>
          <cell r="AT13">
            <v>6035</v>
          </cell>
          <cell r="AX13">
            <v>1</v>
          </cell>
          <cell r="BB13">
            <v>1</v>
          </cell>
          <cell r="BF13">
            <v>0</v>
          </cell>
          <cell r="BJ13">
            <v>204391</v>
          </cell>
          <cell r="BK13">
            <v>7.7580572054101182E-3</v>
          </cell>
          <cell r="BN13">
            <v>204391</v>
          </cell>
        </row>
        <row r="14">
          <cell r="A14">
            <v>37500</v>
          </cell>
          <cell r="B14">
            <v>73566</v>
          </cell>
          <cell r="F14">
            <v>73566</v>
          </cell>
          <cell r="J14">
            <v>15604</v>
          </cell>
          <cell r="N14">
            <v>61646</v>
          </cell>
          <cell r="R14">
            <v>71828</v>
          </cell>
          <cell r="V14">
            <v>17712</v>
          </cell>
          <cell r="Z14">
            <v>12269</v>
          </cell>
          <cell r="AD14">
            <v>12269</v>
          </cell>
          <cell r="AH14">
            <v>40472</v>
          </cell>
          <cell r="AL14">
            <v>40472</v>
          </cell>
          <cell r="AP14">
            <v>10182</v>
          </cell>
          <cell r="AT14">
            <v>6013</v>
          </cell>
          <cell r="AX14">
            <v>1</v>
          </cell>
          <cell r="BB14">
            <v>1</v>
          </cell>
          <cell r="BF14">
            <v>0</v>
          </cell>
          <cell r="BJ14">
            <v>204148</v>
          </cell>
          <cell r="BK14">
            <v>-1.1888977499009412E-3</v>
          </cell>
          <cell r="BN14">
            <v>204148</v>
          </cell>
        </row>
        <row r="15">
          <cell r="A15">
            <v>37530</v>
          </cell>
          <cell r="B15">
            <v>74396</v>
          </cell>
          <cell r="F15">
            <v>74396</v>
          </cell>
          <cell r="J15">
            <v>15478</v>
          </cell>
          <cell r="N15">
            <v>61283</v>
          </cell>
          <cell r="R15">
            <v>71433</v>
          </cell>
          <cell r="V15">
            <v>18482</v>
          </cell>
          <cell r="Z15">
            <v>11584</v>
          </cell>
          <cell r="AD15">
            <v>11584</v>
          </cell>
          <cell r="AH15">
            <v>40417</v>
          </cell>
          <cell r="AL15">
            <v>40417</v>
          </cell>
          <cell r="AP15">
            <v>10150</v>
          </cell>
          <cell r="AT15">
            <v>5987</v>
          </cell>
          <cell r="AX15">
            <v>1</v>
          </cell>
          <cell r="BB15">
            <v>1</v>
          </cell>
          <cell r="BF15">
            <v>0</v>
          </cell>
          <cell r="BJ15">
            <v>203817</v>
          </cell>
          <cell r="BK15">
            <v>-1.6213727295882885E-3</v>
          </cell>
          <cell r="BN15">
            <v>203817</v>
          </cell>
        </row>
        <row r="16">
          <cell r="A16">
            <v>37561</v>
          </cell>
          <cell r="B16">
            <v>75140</v>
          </cell>
          <cell r="F16">
            <v>75140</v>
          </cell>
          <cell r="J16">
            <v>15701</v>
          </cell>
          <cell r="N16">
            <v>60780</v>
          </cell>
          <cell r="R16">
            <v>70866</v>
          </cell>
          <cell r="V16">
            <v>17996</v>
          </cell>
          <cell r="Z16">
            <v>11615</v>
          </cell>
          <cell r="AD16">
            <v>11615</v>
          </cell>
          <cell r="AH16">
            <v>40183</v>
          </cell>
          <cell r="AL16">
            <v>40183</v>
          </cell>
          <cell r="AP16">
            <v>10086</v>
          </cell>
          <cell r="AT16">
            <v>5959</v>
          </cell>
          <cell r="AX16">
            <v>1</v>
          </cell>
          <cell r="BB16">
            <v>1</v>
          </cell>
          <cell r="BF16">
            <v>0</v>
          </cell>
          <cell r="BJ16">
            <v>203763</v>
          </cell>
          <cell r="BK16">
            <v>-2.6494355230421984E-4</v>
          </cell>
          <cell r="BN16">
            <v>203763</v>
          </cell>
        </row>
        <row r="17">
          <cell r="A17">
            <v>37591</v>
          </cell>
          <cell r="B17">
            <v>75716</v>
          </cell>
          <cell r="F17">
            <v>75716</v>
          </cell>
          <cell r="J17">
            <v>16474</v>
          </cell>
          <cell r="N17">
            <v>61140</v>
          </cell>
          <cell r="R17">
            <v>71183</v>
          </cell>
          <cell r="V17">
            <v>18553</v>
          </cell>
          <cell r="Z17">
            <v>11678</v>
          </cell>
          <cell r="AD17">
            <v>11678</v>
          </cell>
          <cell r="AH17">
            <v>40366</v>
          </cell>
          <cell r="AL17">
            <v>40366</v>
          </cell>
          <cell r="AP17">
            <v>10043</v>
          </cell>
          <cell r="AT17">
            <v>5928</v>
          </cell>
          <cell r="AX17">
            <v>1</v>
          </cell>
          <cell r="BB17">
            <v>1</v>
          </cell>
          <cell r="BF17">
            <v>0</v>
          </cell>
          <cell r="BJ17">
            <v>204871</v>
          </cell>
          <cell r="BK17">
            <v>5.4376898651864458E-3</v>
          </cell>
          <cell r="BN17">
            <v>204871</v>
          </cell>
        </row>
        <row r="18">
          <cell r="A18">
            <v>37622</v>
          </cell>
          <cell r="B18">
            <v>79801</v>
          </cell>
          <cell r="F18">
            <v>79801</v>
          </cell>
          <cell r="J18">
            <v>19711</v>
          </cell>
          <cell r="N18">
            <v>59708</v>
          </cell>
          <cell r="R18">
            <v>69697</v>
          </cell>
          <cell r="V18">
            <v>15807</v>
          </cell>
          <cell r="Z18">
            <v>11669</v>
          </cell>
          <cell r="AD18">
            <v>11669</v>
          </cell>
          <cell r="AH18">
            <v>17598</v>
          </cell>
          <cell r="AL18">
            <v>17598</v>
          </cell>
          <cell r="AP18">
            <v>9989</v>
          </cell>
          <cell r="AT18">
            <v>5900</v>
          </cell>
          <cell r="AX18">
            <v>1</v>
          </cell>
          <cell r="BB18">
            <v>1</v>
          </cell>
          <cell r="BF18">
            <v>0</v>
          </cell>
          <cell r="BJ18">
            <v>184665</v>
          </cell>
          <cell r="BK18">
            <v>-9.8627917079528116E-2</v>
          </cell>
          <cell r="BN18">
            <v>184665</v>
          </cell>
        </row>
        <row r="19">
          <cell r="A19">
            <v>37653</v>
          </cell>
          <cell r="B19">
            <v>80859</v>
          </cell>
          <cell r="F19">
            <v>80859</v>
          </cell>
          <cell r="J19">
            <v>19944</v>
          </cell>
          <cell r="N19">
            <v>58857</v>
          </cell>
          <cell r="R19">
            <v>68781</v>
          </cell>
          <cell r="V19">
            <v>15799</v>
          </cell>
          <cell r="Z19">
            <v>11671</v>
          </cell>
          <cell r="AD19">
            <v>11671</v>
          </cell>
          <cell r="AH19">
            <v>12741</v>
          </cell>
          <cell r="AL19">
            <v>12741</v>
          </cell>
          <cell r="AP19">
            <v>9924</v>
          </cell>
          <cell r="AT19">
            <v>5873</v>
          </cell>
          <cell r="AX19">
            <v>1</v>
          </cell>
          <cell r="BB19">
            <v>1</v>
          </cell>
          <cell r="BF19">
            <v>0</v>
          </cell>
          <cell r="BJ19">
            <v>179925</v>
          </cell>
          <cell r="BK19">
            <v>-2.5668101697668755E-2</v>
          </cell>
          <cell r="BN19">
            <v>179925</v>
          </cell>
        </row>
        <row r="20">
          <cell r="A20">
            <v>37681</v>
          </cell>
          <cell r="B20">
            <v>82362</v>
          </cell>
          <cell r="F20">
            <v>82362</v>
          </cell>
          <cell r="J20">
            <v>20729</v>
          </cell>
          <cell r="N20">
            <v>58220</v>
          </cell>
          <cell r="R20">
            <v>68101</v>
          </cell>
          <cell r="V20">
            <v>15279</v>
          </cell>
          <cell r="Z20">
            <v>11722</v>
          </cell>
          <cell r="AD20">
            <v>11722</v>
          </cell>
          <cell r="AH20">
            <v>12567</v>
          </cell>
          <cell r="AL20">
            <v>12567</v>
          </cell>
          <cell r="AP20">
            <v>9881</v>
          </cell>
          <cell r="AT20">
            <v>5993</v>
          </cell>
          <cell r="AX20">
            <v>1</v>
          </cell>
          <cell r="BB20">
            <v>1</v>
          </cell>
          <cell r="BF20">
            <v>0</v>
          </cell>
          <cell r="BJ20">
            <v>180745</v>
          </cell>
          <cell r="BK20">
            <v>4.5574544949285034E-3</v>
          </cell>
          <cell r="BN20">
            <v>180745</v>
          </cell>
        </row>
        <row r="21">
          <cell r="A21">
            <v>37712</v>
          </cell>
          <cell r="B21">
            <v>83359</v>
          </cell>
          <cell r="F21">
            <v>83359</v>
          </cell>
          <cell r="J21">
            <v>20978</v>
          </cell>
          <cell r="N21">
            <v>57873</v>
          </cell>
          <cell r="R21">
            <v>67720</v>
          </cell>
          <cell r="V21">
            <v>15220</v>
          </cell>
          <cell r="Z21">
            <v>11769</v>
          </cell>
          <cell r="AD21">
            <v>11769</v>
          </cell>
          <cell r="AH21">
            <v>12508</v>
          </cell>
          <cell r="AL21">
            <v>12508</v>
          </cell>
          <cell r="AP21">
            <v>9847</v>
          </cell>
          <cell r="AT21">
            <v>5956</v>
          </cell>
          <cell r="AX21">
            <v>1</v>
          </cell>
          <cell r="BB21">
            <v>1</v>
          </cell>
          <cell r="BF21">
            <v>0</v>
          </cell>
          <cell r="BJ21">
            <v>181312</v>
          </cell>
          <cell r="BK21">
            <v>3.1370162383468347E-3</v>
          </cell>
          <cell r="BN21">
            <v>181312</v>
          </cell>
        </row>
        <row r="22">
          <cell r="A22">
            <v>37742</v>
          </cell>
          <cell r="B22">
            <v>86132</v>
          </cell>
          <cell r="F22">
            <v>86132</v>
          </cell>
          <cell r="J22">
            <v>22090</v>
          </cell>
          <cell r="N22">
            <v>57444</v>
          </cell>
          <cell r="R22">
            <v>67402</v>
          </cell>
          <cell r="V22">
            <v>14911</v>
          </cell>
          <cell r="Z22">
            <v>11441</v>
          </cell>
          <cell r="AD22">
            <v>11441</v>
          </cell>
          <cell r="AH22">
            <v>12535</v>
          </cell>
          <cell r="AL22">
            <v>12535</v>
          </cell>
          <cell r="AP22">
            <v>9958</v>
          </cell>
          <cell r="AT22">
            <v>5910</v>
          </cell>
          <cell r="AX22">
            <v>1</v>
          </cell>
          <cell r="BB22">
            <v>1</v>
          </cell>
          <cell r="BF22">
            <v>0</v>
          </cell>
          <cell r="BJ22">
            <v>183420</v>
          </cell>
          <cell r="BK22">
            <v>1.1626367807977322E-2</v>
          </cell>
          <cell r="BN22">
            <v>183420</v>
          </cell>
        </row>
        <row r="23">
          <cell r="A23">
            <v>37773</v>
          </cell>
          <cell r="B23">
            <v>87147</v>
          </cell>
          <cell r="F23">
            <v>87147</v>
          </cell>
          <cell r="J23">
            <v>22127</v>
          </cell>
          <cell r="N23">
            <v>57227</v>
          </cell>
          <cell r="R23">
            <v>67161</v>
          </cell>
          <cell r="V23">
            <v>14922</v>
          </cell>
          <cell r="Z23">
            <v>11429</v>
          </cell>
          <cell r="AD23">
            <v>11429</v>
          </cell>
          <cell r="AH23">
            <v>12471</v>
          </cell>
          <cell r="AL23">
            <v>12471</v>
          </cell>
          <cell r="AP23">
            <v>9934</v>
          </cell>
          <cell r="AT23">
            <v>5902</v>
          </cell>
          <cell r="AX23">
            <v>1</v>
          </cell>
          <cell r="BB23">
            <v>1</v>
          </cell>
          <cell r="BF23">
            <v>0</v>
          </cell>
          <cell r="BJ23">
            <v>184110</v>
          </cell>
          <cell r="BK23">
            <v>3.7618580307490213E-3</v>
          </cell>
          <cell r="BN23">
            <v>184110</v>
          </cell>
        </row>
        <row r="24">
          <cell r="A24">
            <v>37803</v>
          </cell>
          <cell r="B24">
            <v>87609</v>
          </cell>
          <cell r="F24">
            <v>87609</v>
          </cell>
          <cell r="J24">
            <v>22039</v>
          </cell>
          <cell r="N24">
            <v>57048</v>
          </cell>
          <cell r="R24">
            <v>66970</v>
          </cell>
          <cell r="V24">
            <v>14893</v>
          </cell>
          <cell r="Z24">
            <v>11491</v>
          </cell>
          <cell r="AD24">
            <v>11491</v>
          </cell>
          <cell r="AH24">
            <v>12185</v>
          </cell>
          <cell r="AL24">
            <v>12185</v>
          </cell>
          <cell r="AP24">
            <v>9922</v>
          </cell>
          <cell r="AT24">
            <v>5910</v>
          </cell>
          <cell r="AX24">
            <v>1</v>
          </cell>
          <cell r="BB24">
            <v>1</v>
          </cell>
          <cell r="BF24">
            <v>0</v>
          </cell>
          <cell r="BJ24">
            <v>184165</v>
          </cell>
          <cell r="BK24">
            <v>2.9873445222960981E-4</v>
          </cell>
          <cell r="BN24">
            <v>184165</v>
          </cell>
        </row>
        <row r="25">
          <cell r="A25">
            <v>37834</v>
          </cell>
          <cell r="B25">
            <v>89161</v>
          </cell>
          <cell r="F25">
            <v>89161</v>
          </cell>
          <cell r="J25">
            <v>22252</v>
          </cell>
          <cell r="N25">
            <v>57248</v>
          </cell>
          <cell r="R25">
            <v>67131</v>
          </cell>
          <cell r="V25">
            <v>14794</v>
          </cell>
          <cell r="Z25">
            <v>11579</v>
          </cell>
          <cell r="AD25">
            <v>11579</v>
          </cell>
          <cell r="AH25">
            <v>12155</v>
          </cell>
          <cell r="AL25">
            <v>12155</v>
          </cell>
          <cell r="AP25">
            <v>9883</v>
          </cell>
          <cell r="AT25">
            <v>5926</v>
          </cell>
          <cell r="AX25">
            <v>1</v>
          </cell>
          <cell r="BB25">
            <v>1</v>
          </cell>
          <cell r="BF25">
            <v>0</v>
          </cell>
          <cell r="BJ25">
            <v>185952</v>
          </cell>
          <cell r="BK25">
            <v>9.7032552330791333E-3</v>
          </cell>
          <cell r="BN25">
            <v>185952</v>
          </cell>
        </row>
        <row r="26">
          <cell r="A26">
            <v>37865</v>
          </cell>
          <cell r="B26">
            <v>93513</v>
          </cell>
          <cell r="F26">
            <v>93513</v>
          </cell>
          <cell r="J26">
            <v>22481</v>
          </cell>
          <cell r="N26">
            <v>57704</v>
          </cell>
          <cell r="R26">
            <v>67585</v>
          </cell>
          <cell r="V26">
            <v>14836</v>
          </cell>
          <cell r="Z26">
            <v>11668</v>
          </cell>
          <cell r="AD26">
            <v>11668</v>
          </cell>
          <cell r="AH26">
            <v>12135</v>
          </cell>
          <cell r="AL26">
            <v>12135</v>
          </cell>
          <cell r="AP26">
            <v>9881</v>
          </cell>
          <cell r="AT26">
            <v>5905</v>
          </cell>
          <cell r="AX26">
            <v>1</v>
          </cell>
          <cell r="BB26">
            <v>1</v>
          </cell>
          <cell r="BF26">
            <v>0</v>
          </cell>
          <cell r="BJ26">
            <v>190806</v>
          </cell>
          <cell r="BK26">
            <v>2.6103510583376455E-2</v>
          </cell>
          <cell r="BN26">
            <v>190806</v>
          </cell>
        </row>
        <row r="27">
          <cell r="A27">
            <v>37895</v>
          </cell>
          <cell r="B27">
            <v>94125</v>
          </cell>
          <cell r="F27">
            <v>94125</v>
          </cell>
          <cell r="J27">
            <v>22775</v>
          </cell>
          <cell r="N27">
            <v>58249</v>
          </cell>
          <cell r="R27">
            <v>68096</v>
          </cell>
          <cell r="V27">
            <v>14552</v>
          </cell>
          <cell r="Z27">
            <v>11680</v>
          </cell>
          <cell r="AD27">
            <v>11680</v>
          </cell>
          <cell r="AH27">
            <v>12081</v>
          </cell>
          <cell r="AL27">
            <v>12081</v>
          </cell>
          <cell r="AP27">
            <v>9847</v>
          </cell>
          <cell r="AT27">
            <v>5884</v>
          </cell>
          <cell r="AX27">
            <v>1</v>
          </cell>
          <cell r="BB27">
            <v>1</v>
          </cell>
          <cell r="BF27">
            <v>0</v>
          </cell>
          <cell r="BJ27">
            <v>191866</v>
          </cell>
          <cell r="BK27">
            <v>5.5553808580441899E-3</v>
          </cell>
          <cell r="BN27">
            <v>191866</v>
          </cell>
        </row>
        <row r="28">
          <cell r="A28">
            <v>37926</v>
          </cell>
          <cell r="B28">
            <v>95399</v>
          </cell>
          <cell r="F28">
            <v>95399</v>
          </cell>
          <cell r="J28">
            <v>22134</v>
          </cell>
          <cell r="N28">
            <v>58370</v>
          </cell>
          <cell r="R28">
            <v>68181</v>
          </cell>
          <cell r="V28">
            <v>14538</v>
          </cell>
          <cell r="Z28">
            <v>11689</v>
          </cell>
          <cell r="AD28">
            <v>11689</v>
          </cell>
          <cell r="AH28">
            <v>12004</v>
          </cell>
          <cell r="AL28">
            <v>12004</v>
          </cell>
          <cell r="AP28">
            <v>9811</v>
          </cell>
          <cell r="AT28">
            <v>5855</v>
          </cell>
          <cell r="AX28">
            <v>1</v>
          </cell>
          <cell r="BB28">
            <v>1</v>
          </cell>
          <cell r="BF28">
            <v>0</v>
          </cell>
          <cell r="BJ28">
            <v>193128</v>
          </cell>
          <cell r="BK28">
            <v>6.5775072185796368E-3</v>
          </cell>
          <cell r="BN28">
            <v>193128</v>
          </cell>
        </row>
        <row r="29">
          <cell r="A29">
            <v>37956</v>
          </cell>
          <cell r="B29">
            <v>96829</v>
          </cell>
          <cell r="F29">
            <v>96829</v>
          </cell>
          <cell r="J29">
            <v>22553</v>
          </cell>
          <cell r="N29">
            <v>57885</v>
          </cell>
          <cell r="R29">
            <v>67651</v>
          </cell>
          <cell r="V29">
            <v>13907</v>
          </cell>
          <cell r="Z29">
            <v>11729</v>
          </cell>
          <cell r="AD29">
            <v>11729</v>
          </cell>
          <cell r="AH29">
            <v>11930</v>
          </cell>
          <cell r="AL29">
            <v>11930</v>
          </cell>
          <cell r="AP29">
            <v>9766</v>
          </cell>
          <cell r="AT29">
            <v>5816</v>
          </cell>
          <cell r="AX29">
            <v>1</v>
          </cell>
          <cell r="BB29">
            <v>1</v>
          </cell>
          <cell r="BF29">
            <v>0</v>
          </cell>
          <cell r="BJ29">
            <v>193955</v>
          </cell>
          <cell r="BK29">
            <v>4.2821341286607417E-3</v>
          </cell>
          <cell r="BN29">
            <v>193955</v>
          </cell>
        </row>
        <row r="30">
          <cell r="A30">
            <v>37987</v>
          </cell>
          <cell r="B30">
            <v>105257</v>
          </cell>
          <cell r="F30">
            <v>105257</v>
          </cell>
          <cell r="J30">
            <v>21653</v>
          </cell>
          <cell r="N30">
            <v>58394</v>
          </cell>
          <cell r="R30">
            <v>68111</v>
          </cell>
          <cell r="V30">
            <v>14358</v>
          </cell>
          <cell r="Z30">
            <v>10070</v>
          </cell>
          <cell r="AD30">
            <v>10070</v>
          </cell>
          <cell r="AH30">
            <v>9024</v>
          </cell>
          <cell r="AL30">
            <v>9024</v>
          </cell>
          <cell r="AP30">
            <v>9717</v>
          </cell>
          <cell r="AT30">
            <v>5803</v>
          </cell>
          <cell r="AX30">
            <v>1</v>
          </cell>
          <cell r="BB30">
            <v>1</v>
          </cell>
          <cell r="BF30">
            <v>0</v>
          </cell>
          <cell r="BJ30">
            <v>198265</v>
          </cell>
          <cell r="BK30">
            <v>2.2221649351653827E-2</v>
          </cell>
          <cell r="BN30">
            <v>198265</v>
          </cell>
        </row>
        <row r="31">
          <cell r="A31">
            <v>38018</v>
          </cell>
          <cell r="B31">
            <v>107188</v>
          </cell>
          <cell r="F31">
            <v>107188</v>
          </cell>
          <cell r="J31">
            <v>22012</v>
          </cell>
          <cell r="N31">
            <v>57663</v>
          </cell>
          <cell r="R31">
            <v>67352</v>
          </cell>
          <cell r="V31">
            <v>14375</v>
          </cell>
          <cell r="Z31">
            <v>10097</v>
          </cell>
          <cell r="AD31">
            <v>10097</v>
          </cell>
          <cell r="AH31">
            <v>8396</v>
          </cell>
          <cell r="AL31">
            <v>8396</v>
          </cell>
          <cell r="AP31">
            <v>9689</v>
          </cell>
          <cell r="AT31">
            <v>5770</v>
          </cell>
          <cell r="AX31">
            <v>1</v>
          </cell>
          <cell r="BB31">
            <v>1</v>
          </cell>
          <cell r="BF31">
            <v>0</v>
          </cell>
          <cell r="BJ31">
            <v>198803</v>
          </cell>
          <cell r="BK31">
            <v>2.7135399591455833E-3</v>
          </cell>
          <cell r="BN31">
            <v>198803</v>
          </cell>
        </row>
        <row r="32">
          <cell r="A32">
            <v>38047</v>
          </cell>
          <cell r="B32">
            <v>107752</v>
          </cell>
          <cell r="F32">
            <v>107752</v>
          </cell>
          <cell r="J32">
            <v>21937</v>
          </cell>
          <cell r="N32">
            <v>57581</v>
          </cell>
          <cell r="R32">
            <v>67242</v>
          </cell>
          <cell r="V32">
            <v>14361</v>
          </cell>
          <cell r="Z32">
            <v>10124</v>
          </cell>
          <cell r="AD32">
            <v>10124</v>
          </cell>
          <cell r="AH32">
            <v>8185</v>
          </cell>
          <cell r="AL32">
            <v>8185</v>
          </cell>
          <cell r="AP32">
            <v>9661</v>
          </cell>
          <cell r="AT32">
            <v>6029</v>
          </cell>
          <cell r="AX32">
            <v>1</v>
          </cell>
          <cell r="BB32">
            <v>1</v>
          </cell>
          <cell r="BF32">
            <v>0</v>
          </cell>
          <cell r="BJ32">
            <v>199332</v>
          </cell>
          <cell r="BK32">
            <v>2.6609256399552361E-3</v>
          </cell>
          <cell r="BN32">
            <v>199332</v>
          </cell>
        </row>
        <row r="33">
          <cell r="A33">
            <v>38078</v>
          </cell>
          <cell r="B33">
            <v>107634</v>
          </cell>
          <cell r="F33">
            <v>107634</v>
          </cell>
          <cell r="J33">
            <v>21791</v>
          </cell>
          <cell r="N33">
            <v>57627</v>
          </cell>
          <cell r="R33">
            <v>67255</v>
          </cell>
          <cell r="V33">
            <v>14366</v>
          </cell>
          <cell r="Z33">
            <v>10067</v>
          </cell>
          <cell r="AD33">
            <v>10067</v>
          </cell>
          <cell r="AH33">
            <v>8129</v>
          </cell>
          <cell r="AL33">
            <v>8129</v>
          </cell>
          <cell r="AP33">
            <v>9628</v>
          </cell>
          <cell r="AT33">
            <v>6000</v>
          </cell>
          <cell r="AX33">
            <v>1</v>
          </cell>
          <cell r="BB33">
            <v>1</v>
          </cell>
          <cell r="BF33">
            <v>0</v>
          </cell>
          <cell r="BJ33">
            <v>199085</v>
          </cell>
          <cell r="BK33">
            <v>-1.2391387233359197E-3</v>
          </cell>
          <cell r="BN33">
            <v>199085</v>
          </cell>
        </row>
        <row r="34">
          <cell r="A34">
            <v>38108</v>
          </cell>
          <cell r="B34">
            <v>110580</v>
          </cell>
          <cell r="F34">
            <v>110580</v>
          </cell>
          <cell r="J34">
            <v>22278</v>
          </cell>
          <cell r="N34">
            <v>57936</v>
          </cell>
          <cell r="R34">
            <v>67642</v>
          </cell>
          <cell r="V34">
            <v>14330</v>
          </cell>
          <cell r="Z34">
            <v>10082</v>
          </cell>
          <cell r="AD34">
            <v>10082</v>
          </cell>
          <cell r="AH34">
            <v>8091</v>
          </cell>
          <cell r="AL34">
            <v>8091</v>
          </cell>
          <cell r="AP34">
            <v>9706</v>
          </cell>
          <cell r="AT34">
            <v>5981</v>
          </cell>
          <cell r="AX34">
            <v>1</v>
          </cell>
          <cell r="BB34">
            <v>1</v>
          </cell>
          <cell r="BF34">
            <v>0</v>
          </cell>
          <cell r="BJ34">
            <v>202376</v>
          </cell>
          <cell r="BK34">
            <v>1.6530627621367699E-2</v>
          </cell>
          <cell r="BN34">
            <v>202376</v>
          </cell>
        </row>
        <row r="35">
          <cell r="A35">
            <v>38139</v>
          </cell>
          <cell r="B35">
            <v>112183</v>
          </cell>
          <cell r="F35">
            <v>112183</v>
          </cell>
          <cell r="J35">
            <v>22963</v>
          </cell>
          <cell r="N35">
            <v>57921</v>
          </cell>
          <cell r="R35">
            <v>67603</v>
          </cell>
          <cell r="V35">
            <v>14330</v>
          </cell>
          <cell r="Z35">
            <v>10074</v>
          </cell>
          <cell r="AD35">
            <v>10074</v>
          </cell>
          <cell r="AH35">
            <v>8072</v>
          </cell>
          <cell r="AL35">
            <v>8072</v>
          </cell>
          <cell r="AP35">
            <v>9682</v>
          </cell>
          <cell r="AT35">
            <v>5968</v>
          </cell>
          <cell r="AX35">
            <v>1</v>
          </cell>
          <cell r="BB35">
            <v>1</v>
          </cell>
          <cell r="BF35">
            <v>0</v>
          </cell>
          <cell r="BJ35">
            <v>203900</v>
          </cell>
          <cell r="BK35">
            <v>7.530537217852018E-3</v>
          </cell>
          <cell r="BN35">
            <v>203900</v>
          </cell>
        </row>
        <row r="36">
          <cell r="A36">
            <v>38169</v>
          </cell>
          <cell r="B36">
            <v>114280</v>
          </cell>
          <cell r="F36">
            <v>114280</v>
          </cell>
          <cell r="J36">
            <v>24061</v>
          </cell>
          <cell r="N36">
            <v>58145</v>
          </cell>
          <cell r="R36">
            <v>67817</v>
          </cell>
          <cell r="V36">
            <v>14376</v>
          </cell>
          <cell r="Z36">
            <v>10114</v>
          </cell>
          <cell r="AD36">
            <v>10114</v>
          </cell>
          <cell r="AH36">
            <v>7984</v>
          </cell>
          <cell r="AL36">
            <v>7984</v>
          </cell>
          <cell r="AP36">
            <v>9672</v>
          </cell>
          <cell r="AT36">
            <v>5956</v>
          </cell>
          <cell r="AX36">
            <v>1</v>
          </cell>
          <cell r="BB36">
            <v>1</v>
          </cell>
          <cell r="BF36">
            <v>0</v>
          </cell>
          <cell r="BJ36">
            <v>206151</v>
          </cell>
          <cell r="BK36">
            <v>1.1039725355566521E-2</v>
          </cell>
          <cell r="BN36">
            <v>206151</v>
          </cell>
        </row>
        <row r="37">
          <cell r="A37">
            <v>38200</v>
          </cell>
          <cell r="B37">
            <v>115516</v>
          </cell>
          <cell r="F37">
            <v>115516</v>
          </cell>
          <cell r="J37">
            <v>24838</v>
          </cell>
          <cell r="N37">
            <v>58599</v>
          </cell>
          <cell r="R37">
            <v>68246</v>
          </cell>
          <cell r="V37">
            <v>14423</v>
          </cell>
          <cell r="Z37">
            <v>10147</v>
          </cell>
          <cell r="AD37">
            <v>10147</v>
          </cell>
          <cell r="AH37">
            <v>7981</v>
          </cell>
          <cell r="AL37">
            <v>7981</v>
          </cell>
          <cell r="AP37">
            <v>9647</v>
          </cell>
          <cell r="AT37">
            <v>5993</v>
          </cell>
          <cell r="AX37">
            <v>1</v>
          </cell>
          <cell r="BB37">
            <v>1</v>
          </cell>
          <cell r="BF37">
            <v>0</v>
          </cell>
          <cell r="BJ37">
            <v>207883</v>
          </cell>
          <cell r="BK37">
            <v>8.4016085296700904E-3</v>
          </cell>
          <cell r="BN37">
            <v>207883</v>
          </cell>
        </row>
        <row r="38">
          <cell r="A38">
            <v>38231</v>
          </cell>
          <cell r="B38">
            <v>116425</v>
          </cell>
          <cell r="F38">
            <v>116425</v>
          </cell>
          <cell r="J38">
            <v>25079</v>
          </cell>
          <cell r="N38">
            <v>57760</v>
          </cell>
          <cell r="R38">
            <v>67396</v>
          </cell>
          <cell r="V38">
            <v>14178</v>
          </cell>
          <cell r="Z38">
            <v>10133</v>
          </cell>
          <cell r="AD38">
            <v>10133</v>
          </cell>
          <cell r="AH38">
            <v>8009</v>
          </cell>
          <cell r="AL38">
            <v>8009</v>
          </cell>
          <cell r="AP38">
            <v>9636</v>
          </cell>
          <cell r="AT38">
            <v>5978</v>
          </cell>
          <cell r="AX38">
            <v>1</v>
          </cell>
          <cell r="BB38">
            <v>1</v>
          </cell>
          <cell r="BF38">
            <v>0</v>
          </cell>
          <cell r="BJ38">
            <v>207941</v>
          </cell>
          <cell r="BK38">
            <v>2.7900309308592774E-4</v>
          </cell>
          <cell r="BN38">
            <v>207941</v>
          </cell>
        </row>
        <row r="39">
          <cell r="A39">
            <v>38261</v>
          </cell>
          <cell r="B39">
            <v>117484</v>
          </cell>
          <cell r="F39">
            <v>117484</v>
          </cell>
          <cell r="J39">
            <v>25864</v>
          </cell>
          <cell r="N39">
            <v>58590</v>
          </cell>
          <cell r="R39">
            <v>68210</v>
          </cell>
          <cell r="V39">
            <v>14336</v>
          </cell>
          <cell r="Z39">
            <v>10101</v>
          </cell>
          <cell r="AD39">
            <v>10101</v>
          </cell>
          <cell r="AH39">
            <v>7991</v>
          </cell>
          <cell r="AL39">
            <v>7991</v>
          </cell>
          <cell r="AP39">
            <v>9620</v>
          </cell>
          <cell r="AT39">
            <v>5976</v>
          </cell>
          <cell r="AX39">
            <v>1</v>
          </cell>
          <cell r="BB39">
            <v>1</v>
          </cell>
          <cell r="BF39">
            <v>0</v>
          </cell>
          <cell r="BJ39">
            <v>209762</v>
          </cell>
          <cell r="BK39">
            <v>8.7572917317892962E-3</v>
          </cell>
          <cell r="BN39">
            <v>209762</v>
          </cell>
        </row>
        <row r="40">
          <cell r="A40">
            <v>38292</v>
          </cell>
          <cell r="B40">
            <v>117973</v>
          </cell>
          <cell r="F40">
            <v>117973</v>
          </cell>
          <cell r="J40">
            <v>27061</v>
          </cell>
          <cell r="N40">
            <v>60229</v>
          </cell>
          <cell r="R40">
            <v>69856</v>
          </cell>
          <cell r="V40">
            <v>14552</v>
          </cell>
          <cell r="Z40">
            <v>10095</v>
          </cell>
          <cell r="AD40">
            <v>10095</v>
          </cell>
          <cell r="AH40">
            <v>8031</v>
          </cell>
          <cell r="AL40">
            <v>8031</v>
          </cell>
          <cell r="AP40">
            <v>9627</v>
          </cell>
          <cell r="AT40">
            <v>5974</v>
          </cell>
          <cell r="AX40">
            <v>1</v>
          </cell>
          <cell r="BB40">
            <v>1</v>
          </cell>
          <cell r="BF40">
            <v>0</v>
          </cell>
          <cell r="BJ40">
            <v>211929</v>
          </cell>
          <cell r="BK40">
            <v>1.0330755808964476E-2</v>
          </cell>
          <cell r="BN40">
            <v>211929</v>
          </cell>
        </row>
        <row r="41">
          <cell r="A41">
            <v>38322</v>
          </cell>
          <cell r="B41">
            <v>118562.86499999999</v>
          </cell>
          <cell r="F41">
            <v>118562.86499999999</v>
          </cell>
          <cell r="J41">
            <v>27872.83</v>
          </cell>
          <cell r="N41">
            <v>60650.602999999996</v>
          </cell>
          <cell r="R41">
            <v>70344.991999999998</v>
          </cell>
          <cell r="V41">
            <v>14595.655999999999</v>
          </cell>
          <cell r="Z41">
            <v>10095</v>
          </cell>
          <cell r="AD41">
            <v>10095</v>
          </cell>
          <cell r="AH41">
            <v>8031</v>
          </cell>
          <cell r="AL41">
            <v>8031</v>
          </cell>
          <cell r="AP41">
            <v>9617.3729999999996</v>
          </cell>
          <cell r="AT41">
            <v>5974</v>
          </cell>
          <cell r="AX41">
            <v>1</v>
          </cell>
          <cell r="BB41">
            <v>1</v>
          </cell>
          <cell r="BF41">
            <v>0</v>
          </cell>
          <cell r="BJ41">
            <v>212930.84099999999</v>
          </cell>
          <cell r="BK41">
            <v>4.7272482765454704E-3</v>
          </cell>
          <cell r="BN41">
            <v>212272</v>
          </cell>
        </row>
        <row r="43">
          <cell r="B43">
            <v>55000</v>
          </cell>
          <cell r="C43">
            <v>-0.01</v>
          </cell>
          <cell r="F43">
            <v>55000</v>
          </cell>
          <cell r="G43">
            <v>-0.01</v>
          </cell>
          <cell r="J43">
            <v>5000</v>
          </cell>
          <cell r="K43">
            <v>-0.16</v>
          </cell>
          <cell r="N43">
            <v>55000</v>
          </cell>
          <cell r="O43">
            <v>-0.04</v>
          </cell>
          <cell r="R43">
            <v>65000</v>
          </cell>
          <cell r="S43">
            <v>-0.03</v>
          </cell>
          <cell r="V43">
            <v>5000</v>
          </cell>
          <cell r="W43">
            <v>-0.16</v>
          </cell>
          <cell r="Z43">
            <v>5000</v>
          </cell>
          <cell r="AA43">
            <v>-0.15000000000000002</v>
          </cell>
          <cell r="AD43">
            <v>5000</v>
          </cell>
          <cell r="AE43">
            <v>-0.15000000000000002</v>
          </cell>
          <cell r="AH43">
            <v>5000</v>
          </cell>
          <cell r="AI43">
            <v>-0.57000000000000006</v>
          </cell>
          <cell r="AL43">
            <v>5000</v>
          </cell>
          <cell r="AM43">
            <v>-0.57000000000000006</v>
          </cell>
          <cell r="AP43">
            <v>5000</v>
          </cell>
          <cell r="AQ43">
            <v>-0.02</v>
          </cell>
          <cell r="AT43">
            <v>5000</v>
          </cell>
          <cell r="AU43">
            <v>-0.02</v>
          </cell>
          <cell r="AX43">
            <v>0</v>
          </cell>
          <cell r="AY43">
            <v>-0.01</v>
          </cell>
          <cell r="BB43">
            <v>0</v>
          </cell>
          <cell r="BC43">
            <v>-0.01</v>
          </cell>
          <cell r="BF43">
            <v>0</v>
          </cell>
          <cell r="BG43">
            <v>-0.01</v>
          </cell>
          <cell r="BJ43">
            <v>175000</v>
          </cell>
          <cell r="BK43">
            <v>-0.11</v>
          </cell>
        </row>
        <row r="44">
          <cell r="B44">
            <v>125000</v>
          </cell>
          <cell r="C44">
            <v>9.9999999999999992E-2</v>
          </cell>
          <cell r="F44">
            <v>125000</v>
          </cell>
          <cell r="G44">
            <v>9.9999999999999992E-2</v>
          </cell>
          <cell r="J44">
            <v>35000</v>
          </cell>
          <cell r="K44">
            <v>0.21000000000000002</v>
          </cell>
          <cell r="N44">
            <v>75000</v>
          </cell>
          <cell r="O44">
            <v>0.04</v>
          </cell>
          <cell r="R44">
            <v>85000</v>
          </cell>
          <cell r="S44">
            <v>0.03</v>
          </cell>
          <cell r="V44">
            <v>25000</v>
          </cell>
          <cell r="W44">
            <v>0.05</v>
          </cell>
          <cell r="Z44">
            <v>15000</v>
          </cell>
          <cell r="AA44">
            <v>0.05</v>
          </cell>
          <cell r="AD44">
            <v>15000</v>
          </cell>
          <cell r="AE44">
            <v>0.05</v>
          </cell>
          <cell r="AH44">
            <v>45000</v>
          </cell>
          <cell r="AI44">
            <v>0.03</v>
          </cell>
          <cell r="AL44">
            <v>45000</v>
          </cell>
          <cell r="AM44">
            <v>0.03</v>
          </cell>
          <cell r="AP44">
            <v>15000</v>
          </cell>
          <cell r="AQ44">
            <v>0.02</v>
          </cell>
          <cell r="AT44">
            <v>15000</v>
          </cell>
          <cell r="AU44">
            <v>0.05</v>
          </cell>
          <cell r="AX44">
            <v>5000</v>
          </cell>
          <cell r="AY44">
            <v>0.01</v>
          </cell>
          <cell r="BB44">
            <v>5000</v>
          </cell>
          <cell r="BC44">
            <v>0.01</v>
          </cell>
          <cell r="BF44">
            <v>5000</v>
          </cell>
          <cell r="BG44">
            <v>0.01</v>
          </cell>
          <cell r="BJ44">
            <v>215000</v>
          </cell>
          <cell r="BK44">
            <v>0.04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>
        <row r="5">
          <cell r="D5" t="str">
            <v>PPO Lrg NonRefund Medical</v>
          </cell>
        </row>
        <row r="22">
          <cell r="D22">
            <v>6</v>
          </cell>
        </row>
        <row r="23">
          <cell r="D23">
            <v>14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IA Margin Summary"/>
      <sheetName val="PPIA Data"/>
      <sheetName val="Workbook Contents"/>
      <sheetName val="Day 5 Template"/>
      <sheetName val="Rollup Inputs"/>
      <sheetName val="Roll Up Tabs ==&gt;"/>
      <sheetName val="Variable Input Rollup"/>
      <sheetName val="Individual (med only)"/>
      <sheetName val="Individual (med+rx)"/>
      <sheetName val="Small Group (med only)"/>
      <sheetName val="Small Group (med+rx)"/>
      <sheetName val="Local Group (Med Only)"/>
      <sheetName val="Large Group Med"/>
      <sheetName val="Large Group NR Rx"/>
      <sheetName val="Large Group NR PPO (med only)"/>
      <sheetName val="Large Group Total (med+rx)"/>
      <sheetName val="Cut Tabs ==&gt;"/>
      <sheetName val="UC|IND IL"/>
      <sheetName val="UC|IND TX"/>
      <sheetName val="UC|ULH IND RX"/>
      <sheetName val="UC|SG IL"/>
      <sheetName val="UC|SG TX"/>
      <sheetName val="UC|ULH SG RX"/>
      <sheetName val="UC|UC NR MW HMO"/>
      <sheetName val="UC|UC NR WEST HMO"/>
      <sheetName val="UC|NR HMO RX"/>
      <sheetName val="UC|UC NR WEST PPO"/>
      <sheetName val="UC|UC NR MW PPO"/>
      <sheetName val="UC|UC NR EAST"/>
      <sheetName val="UC|NR PPO RX"/>
      <sheetName val="UC|UC RF Med (Non-Fed)"/>
      <sheetName val="UC|LG RF RX"/>
      <sheetName val="UC|LG FEHBP Med"/>
      <sheetName val="UC|LG FEHBP RX"/>
      <sheetName val="UC|UC NR LG Med Total"/>
      <sheetName val="UC|Unicare Student Health"/>
      <sheetName val="UC|Commonwealth"/>
      <sheetName val="UC|Med Supp Med"/>
      <sheetName val="UC|Med Supp R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>
        <row r="49">
          <cell r="AB49">
            <v>30327.556560904719</v>
          </cell>
        </row>
        <row r="52">
          <cell r="AB52">
            <v>42394.37536564935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nd"/>
      <sheetName val="Area"/>
      <sheetName val="ASO Fees"/>
      <sheetName val="Retention"/>
      <sheetName val="Tier_Load"/>
      <sheetName val="ASF"/>
      <sheetName val="State"/>
      <sheetName val="Industry"/>
      <sheetName val="Age_S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book Contents"/>
      <sheetName val="INSTRUCTIONS"/>
      <sheetName val="Triangles"/>
      <sheetName val="Saved Triangles"/>
      <sheetName val="Small Cuts"/>
      <sheetName val="CutTabLabels"/>
      <sheetName val="Large Cut Mapping"/>
      <sheetName val="Restatements"/>
      <sheetName val="PPIA new LAE"/>
      <sheetName val="PPIA October"/>
      <sheetName val="PPIA Margin Summary"/>
      <sheetName val="PPIA Data"/>
      <sheetName val="Day 5 Template"/>
      <sheetName val="TEMPLATE_DATA_TAB"/>
      <sheetName val="Graphs from Work tab"/>
      <sheetName val="MacroVars"/>
      <sheetName val=".."/>
      <sheetName val="UC|Commonwealth"/>
      <sheetName val="UC|LG FEHBP Med"/>
      <sheetName val="UC|LG FEHBP RX"/>
      <sheetName val="UC|LG RF RX"/>
      <sheetName val="UC|Med Supp Med"/>
      <sheetName val="UC|Med Supp RX"/>
      <sheetName val="UC|NR HMO RX"/>
      <sheetName val="UC|NR PPO RX"/>
      <sheetName val="UC|UC RF Med (Non-Fed)"/>
      <sheetName val="UC|Unicare Student Health"/>
      <sheetName val="UC|ULH IND RX"/>
      <sheetName val="UC|ULH SG RX"/>
      <sheetName val="UC|UC NR EAST"/>
      <sheetName val="UC|UC NR MW HMO"/>
      <sheetName val="UC|UC NR MW PPO"/>
      <sheetName val="UC|UC NR WEST PPO"/>
      <sheetName val="UC|UC NR WEST HMO"/>
      <sheetName val="Unicare NR LG Med Total.S"/>
      <sheetName val="UC|IND IL"/>
      <sheetName val="UC|IND TX"/>
      <sheetName val="UC|SG IL"/>
      <sheetName val="UC|SG TX"/>
      <sheetName val="Unicare NR LG Med Total.S.1"/>
      <sheetName val="Individual (med+rx)"/>
      <sheetName val="Individual (med only)"/>
      <sheetName val="Individual (rx only)"/>
      <sheetName val="Large Group (med+rx)"/>
      <sheetName val="Large Group (med only)"/>
      <sheetName val="Large Group (rx only)"/>
      <sheetName val="Small Group (med+rx)"/>
      <sheetName val="Small Group (med only)"/>
      <sheetName val="Small Group (rx only)"/>
      <sheetName val="UC HMO MED"/>
      <sheetName val="UC IND MED"/>
      <sheetName val="UC PPO MED"/>
      <sheetName val="UC SG MED"/>
      <sheetName val="PPIA September"/>
      <sheetName val="EVA_Results v1_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34"/>
  <sheetViews>
    <sheetView showGridLines="0" tabSelected="1" workbookViewId="0">
      <selection activeCell="E7" sqref="E7"/>
    </sheetView>
  </sheetViews>
  <sheetFormatPr defaultRowHeight="15"/>
  <cols>
    <col min="1" max="1" width="11.28515625" style="1" customWidth="1"/>
    <col min="2" max="256" width="9.140625" style="1"/>
    <col min="257" max="257" width="11.28515625" style="1" customWidth="1"/>
    <col min="258" max="512" width="9.140625" style="1"/>
    <col min="513" max="513" width="11.28515625" style="1" customWidth="1"/>
    <col min="514" max="768" width="9.140625" style="1"/>
    <col min="769" max="769" width="11.28515625" style="1" customWidth="1"/>
    <col min="770" max="1024" width="9.140625" style="1"/>
    <col min="1025" max="1025" width="11.28515625" style="1" customWidth="1"/>
    <col min="1026" max="1280" width="9.140625" style="1"/>
    <col min="1281" max="1281" width="11.28515625" style="1" customWidth="1"/>
    <col min="1282" max="1536" width="9.140625" style="1"/>
    <col min="1537" max="1537" width="11.28515625" style="1" customWidth="1"/>
    <col min="1538" max="1792" width="9.140625" style="1"/>
    <col min="1793" max="1793" width="11.28515625" style="1" customWidth="1"/>
    <col min="1794" max="2048" width="9.140625" style="1"/>
    <col min="2049" max="2049" width="11.28515625" style="1" customWidth="1"/>
    <col min="2050" max="2304" width="9.140625" style="1"/>
    <col min="2305" max="2305" width="11.28515625" style="1" customWidth="1"/>
    <col min="2306" max="2560" width="9.140625" style="1"/>
    <col min="2561" max="2561" width="11.28515625" style="1" customWidth="1"/>
    <col min="2562" max="2816" width="9.140625" style="1"/>
    <col min="2817" max="2817" width="11.28515625" style="1" customWidth="1"/>
    <col min="2818" max="3072" width="9.140625" style="1"/>
    <col min="3073" max="3073" width="11.28515625" style="1" customWidth="1"/>
    <col min="3074" max="3328" width="9.140625" style="1"/>
    <col min="3329" max="3329" width="11.28515625" style="1" customWidth="1"/>
    <col min="3330" max="3584" width="9.140625" style="1"/>
    <col min="3585" max="3585" width="11.28515625" style="1" customWidth="1"/>
    <col min="3586" max="3840" width="9.140625" style="1"/>
    <col min="3841" max="3841" width="11.28515625" style="1" customWidth="1"/>
    <col min="3842" max="4096" width="9.140625" style="1"/>
    <col min="4097" max="4097" width="11.28515625" style="1" customWidth="1"/>
    <col min="4098" max="4352" width="9.140625" style="1"/>
    <col min="4353" max="4353" width="11.28515625" style="1" customWidth="1"/>
    <col min="4354" max="4608" width="9.140625" style="1"/>
    <col min="4609" max="4609" width="11.28515625" style="1" customWidth="1"/>
    <col min="4610" max="4864" width="9.140625" style="1"/>
    <col min="4865" max="4865" width="11.28515625" style="1" customWidth="1"/>
    <col min="4866" max="5120" width="9.140625" style="1"/>
    <col min="5121" max="5121" width="11.28515625" style="1" customWidth="1"/>
    <col min="5122" max="5376" width="9.140625" style="1"/>
    <col min="5377" max="5377" width="11.28515625" style="1" customWidth="1"/>
    <col min="5378" max="5632" width="9.140625" style="1"/>
    <col min="5633" max="5633" width="11.28515625" style="1" customWidth="1"/>
    <col min="5634" max="5888" width="9.140625" style="1"/>
    <col min="5889" max="5889" width="11.28515625" style="1" customWidth="1"/>
    <col min="5890" max="6144" width="9.140625" style="1"/>
    <col min="6145" max="6145" width="11.28515625" style="1" customWidth="1"/>
    <col min="6146" max="6400" width="9.140625" style="1"/>
    <col min="6401" max="6401" width="11.28515625" style="1" customWidth="1"/>
    <col min="6402" max="6656" width="9.140625" style="1"/>
    <col min="6657" max="6657" width="11.28515625" style="1" customWidth="1"/>
    <col min="6658" max="6912" width="9.140625" style="1"/>
    <col min="6913" max="6913" width="11.28515625" style="1" customWidth="1"/>
    <col min="6914" max="7168" width="9.140625" style="1"/>
    <col min="7169" max="7169" width="11.28515625" style="1" customWidth="1"/>
    <col min="7170" max="7424" width="9.140625" style="1"/>
    <col min="7425" max="7425" width="11.28515625" style="1" customWidth="1"/>
    <col min="7426" max="7680" width="9.140625" style="1"/>
    <col min="7681" max="7681" width="11.28515625" style="1" customWidth="1"/>
    <col min="7682" max="7936" width="9.140625" style="1"/>
    <col min="7937" max="7937" width="11.28515625" style="1" customWidth="1"/>
    <col min="7938" max="8192" width="9.140625" style="1"/>
    <col min="8193" max="8193" width="11.28515625" style="1" customWidth="1"/>
    <col min="8194" max="8448" width="9.140625" style="1"/>
    <col min="8449" max="8449" width="11.28515625" style="1" customWidth="1"/>
    <col min="8450" max="8704" width="9.140625" style="1"/>
    <col min="8705" max="8705" width="11.28515625" style="1" customWidth="1"/>
    <col min="8706" max="8960" width="9.140625" style="1"/>
    <col min="8961" max="8961" width="11.28515625" style="1" customWidth="1"/>
    <col min="8962" max="9216" width="9.140625" style="1"/>
    <col min="9217" max="9217" width="11.28515625" style="1" customWidth="1"/>
    <col min="9218" max="9472" width="9.140625" style="1"/>
    <col min="9473" max="9473" width="11.28515625" style="1" customWidth="1"/>
    <col min="9474" max="9728" width="9.140625" style="1"/>
    <col min="9729" max="9729" width="11.28515625" style="1" customWidth="1"/>
    <col min="9730" max="9984" width="9.140625" style="1"/>
    <col min="9985" max="9985" width="11.28515625" style="1" customWidth="1"/>
    <col min="9986" max="10240" width="9.140625" style="1"/>
    <col min="10241" max="10241" width="11.28515625" style="1" customWidth="1"/>
    <col min="10242" max="10496" width="9.140625" style="1"/>
    <col min="10497" max="10497" width="11.28515625" style="1" customWidth="1"/>
    <col min="10498" max="10752" width="9.140625" style="1"/>
    <col min="10753" max="10753" width="11.28515625" style="1" customWidth="1"/>
    <col min="10754" max="11008" width="9.140625" style="1"/>
    <col min="11009" max="11009" width="11.28515625" style="1" customWidth="1"/>
    <col min="11010" max="11264" width="9.140625" style="1"/>
    <col min="11265" max="11265" width="11.28515625" style="1" customWidth="1"/>
    <col min="11266" max="11520" width="9.140625" style="1"/>
    <col min="11521" max="11521" width="11.28515625" style="1" customWidth="1"/>
    <col min="11522" max="11776" width="9.140625" style="1"/>
    <col min="11777" max="11777" width="11.28515625" style="1" customWidth="1"/>
    <col min="11778" max="12032" width="9.140625" style="1"/>
    <col min="12033" max="12033" width="11.28515625" style="1" customWidth="1"/>
    <col min="12034" max="12288" width="9.140625" style="1"/>
    <col min="12289" max="12289" width="11.28515625" style="1" customWidth="1"/>
    <col min="12290" max="12544" width="9.140625" style="1"/>
    <col min="12545" max="12545" width="11.28515625" style="1" customWidth="1"/>
    <col min="12546" max="12800" width="9.140625" style="1"/>
    <col min="12801" max="12801" width="11.28515625" style="1" customWidth="1"/>
    <col min="12802" max="13056" width="9.140625" style="1"/>
    <col min="13057" max="13057" width="11.28515625" style="1" customWidth="1"/>
    <col min="13058" max="13312" width="9.140625" style="1"/>
    <col min="13313" max="13313" width="11.28515625" style="1" customWidth="1"/>
    <col min="13314" max="13568" width="9.140625" style="1"/>
    <col min="13569" max="13569" width="11.28515625" style="1" customWidth="1"/>
    <col min="13570" max="13824" width="9.140625" style="1"/>
    <col min="13825" max="13825" width="11.28515625" style="1" customWidth="1"/>
    <col min="13826" max="14080" width="9.140625" style="1"/>
    <col min="14081" max="14081" width="11.28515625" style="1" customWidth="1"/>
    <col min="14082" max="14336" width="9.140625" style="1"/>
    <col min="14337" max="14337" width="11.28515625" style="1" customWidth="1"/>
    <col min="14338" max="14592" width="9.140625" style="1"/>
    <col min="14593" max="14593" width="11.28515625" style="1" customWidth="1"/>
    <col min="14594" max="14848" width="9.140625" style="1"/>
    <col min="14849" max="14849" width="11.28515625" style="1" customWidth="1"/>
    <col min="14850" max="15104" width="9.140625" style="1"/>
    <col min="15105" max="15105" width="11.28515625" style="1" customWidth="1"/>
    <col min="15106" max="15360" width="9.140625" style="1"/>
    <col min="15361" max="15361" width="11.28515625" style="1" customWidth="1"/>
    <col min="15362" max="15616" width="9.140625" style="1"/>
    <col min="15617" max="15617" width="11.28515625" style="1" customWidth="1"/>
    <col min="15618" max="15872" width="9.140625" style="1"/>
    <col min="15873" max="15873" width="11.28515625" style="1" customWidth="1"/>
    <col min="15874" max="16128" width="9.140625" style="1"/>
    <col min="16129" max="16129" width="11.28515625" style="1" customWidth="1"/>
    <col min="16130" max="16384" width="9.140625" style="1"/>
  </cols>
  <sheetData>
    <row r="1" spans="1:4" ht="26.25">
      <c r="A1" s="3" t="s">
        <v>2</v>
      </c>
    </row>
    <row r="3" spans="1:4" ht="26.25">
      <c r="A3" s="144" t="s">
        <v>3</v>
      </c>
    </row>
    <row r="4" spans="1:4" ht="21">
      <c r="A4" s="160" t="s">
        <v>4</v>
      </c>
    </row>
    <row r="5" spans="1:4" ht="21">
      <c r="A5" s="160" t="s">
        <v>139</v>
      </c>
    </row>
    <row r="7" spans="1:4" ht="26.25">
      <c r="A7" s="144" t="s">
        <v>5</v>
      </c>
      <c r="D7" s="4"/>
    </row>
    <row r="8" spans="1:4" ht="25.5" customHeight="1">
      <c r="A8" s="5" t="s">
        <v>117</v>
      </c>
      <c r="D8" s="4"/>
    </row>
    <row r="9" spans="1:4" ht="25.5" customHeight="1">
      <c r="A9" s="5" t="s">
        <v>116</v>
      </c>
      <c r="D9" s="4"/>
    </row>
    <row r="10" spans="1:4" ht="25.5" customHeight="1">
      <c r="A10" s="5" t="s">
        <v>123</v>
      </c>
      <c r="D10" s="4"/>
    </row>
    <row r="11" spans="1:4" ht="25.5" customHeight="1">
      <c r="A11" s="76" t="s">
        <v>118</v>
      </c>
      <c r="D11" s="4"/>
    </row>
    <row r="12" spans="1:4" ht="25.5" customHeight="1">
      <c r="A12" s="76" t="s">
        <v>124</v>
      </c>
      <c r="D12" s="4"/>
    </row>
    <row r="13" spans="1:4" ht="25.5" customHeight="1">
      <c r="A13" s="76" t="s">
        <v>125</v>
      </c>
      <c r="D13" s="4"/>
    </row>
    <row r="14" spans="1:4" ht="25.5" customHeight="1">
      <c r="A14" s="76" t="s">
        <v>120</v>
      </c>
    </row>
    <row r="15" spans="1:4" ht="25.5" customHeight="1">
      <c r="A15" s="76" t="s">
        <v>126</v>
      </c>
    </row>
    <row r="16" spans="1:4" ht="25.5" customHeight="1">
      <c r="A16" s="161" t="s">
        <v>135</v>
      </c>
    </row>
    <row r="17" spans="1:14" ht="25.5" customHeight="1">
      <c r="A17" s="161" t="s">
        <v>136</v>
      </c>
    </row>
    <row r="18" spans="1:14" ht="25.5" customHeight="1">
      <c r="A18" s="174" t="s">
        <v>132</v>
      </c>
    </row>
    <row r="19" spans="1:14" ht="25.5" customHeight="1">
      <c r="A19" s="174" t="s">
        <v>134</v>
      </c>
    </row>
    <row r="20" spans="1:14" ht="25.5" customHeight="1">
      <c r="A20" s="174"/>
    </row>
    <row r="21" spans="1:14" ht="25.5" customHeight="1">
      <c r="A21" s="174"/>
    </row>
    <row r="22" spans="1:14" ht="25.5" customHeight="1">
      <c r="A22" s="174"/>
    </row>
    <row r="23" spans="1:14" ht="25.5" customHeight="1">
      <c r="A23" s="174"/>
    </row>
    <row r="24" spans="1:14" ht="25.5" customHeight="1">
      <c r="A24" s="174"/>
    </row>
    <row r="25" spans="1:14">
      <c r="B25" s="7"/>
      <c r="C25" s="6"/>
      <c r="D25" s="6"/>
      <c r="E25" s="6"/>
      <c r="F25" s="6" t="s">
        <v>127</v>
      </c>
      <c r="G25" s="6"/>
      <c r="H25" s="6"/>
      <c r="I25" s="6"/>
      <c r="J25" s="6"/>
      <c r="K25" s="6"/>
      <c r="L25" s="6"/>
      <c r="M25" s="6"/>
      <c r="N25" s="6"/>
    </row>
    <row r="26" spans="1:14">
      <c r="A26" s="6" t="s">
        <v>1</v>
      </c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>
      <c r="A27" s="8" t="s">
        <v>137</v>
      </c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>
      <c r="A28" s="8" t="s">
        <v>7</v>
      </c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>
      <c r="A29" s="8" t="s">
        <v>138</v>
      </c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>
      <c r="A30" s="8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ht="18.75" customHeight="1">
      <c r="A32" s="28" t="s">
        <v>127</v>
      </c>
      <c r="B32" s="175" t="s">
        <v>127</v>
      </c>
      <c r="C32" s="175"/>
      <c r="D32" s="175"/>
      <c r="E32" s="175"/>
      <c r="F32" s="175"/>
      <c r="G32" s="175"/>
      <c r="H32" s="175"/>
      <c r="I32" s="6"/>
      <c r="J32" s="6"/>
      <c r="K32" s="6"/>
      <c r="L32" s="6"/>
      <c r="M32" s="6"/>
      <c r="N32" s="6"/>
    </row>
    <row r="33" spans="1:14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</sheetData>
  <mergeCells count="1">
    <mergeCell ref="B32:H3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D10"/>
  <sheetViews>
    <sheetView workbookViewId="0">
      <selection activeCell="A19" sqref="A19"/>
    </sheetView>
  </sheetViews>
  <sheetFormatPr defaultRowHeight="15"/>
  <cols>
    <col min="1" max="1" width="33.28515625" customWidth="1"/>
    <col min="2" max="4" width="11" customWidth="1"/>
  </cols>
  <sheetData>
    <row r="1" spans="1:4" s="1" customFormat="1" ht="21">
      <c r="A1" s="161" t="s">
        <v>128</v>
      </c>
    </row>
    <row r="2" spans="1:4" s="1" customFormat="1"/>
    <row r="5" spans="1:4" ht="18" customHeight="1">
      <c r="A5" s="9"/>
      <c r="B5" s="10">
        <v>2009</v>
      </c>
      <c r="C5" s="11">
        <v>2010</v>
      </c>
      <c r="D5" s="11">
        <v>2011</v>
      </c>
    </row>
    <row r="6" spans="1:4" ht="18" customHeight="1">
      <c r="A6" s="12" t="s">
        <v>11</v>
      </c>
      <c r="B6" s="13">
        <v>0.7709520105408868</v>
      </c>
      <c r="C6" s="14">
        <v>0.7350431278097953</v>
      </c>
      <c r="D6" s="14">
        <v>0.71300637503549635</v>
      </c>
    </row>
    <row r="7" spans="1:4" ht="18" customHeight="1">
      <c r="A7" s="15" t="s">
        <v>12</v>
      </c>
      <c r="B7" s="16">
        <v>0.81697704923655512</v>
      </c>
      <c r="C7" s="17">
        <v>0.79243199601160597</v>
      </c>
      <c r="D7" s="17">
        <v>0.78003994439228019</v>
      </c>
    </row>
    <row r="8" spans="1:4" ht="18" customHeight="1">
      <c r="A8" s="12" t="s">
        <v>13</v>
      </c>
      <c r="B8" s="13">
        <v>0.83225516362268082</v>
      </c>
      <c r="C8" s="14">
        <v>0.80663753144952866</v>
      </c>
      <c r="D8" s="14">
        <v>0.80389094973917441</v>
      </c>
    </row>
    <row r="9" spans="1:4" ht="18" customHeight="1">
      <c r="A9" s="15" t="s">
        <v>16</v>
      </c>
      <c r="B9" s="16">
        <v>0.86164877268280171</v>
      </c>
      <c r="C9" s="17">
        <v>0.83465673540895613</v>
      </c>
      <c r="D9" s="17">
        <v>0.82908747000108973</v>
      </c>
    </row>
    <row r="10" spans="1:4" ht="18" customHeight="1">
      <c r="A10" s="12" t="s">
        <v>17</v>
      </c>
      <c r="B10" s="13">
        <v>0.8130470895479367</v>
      </c>
      <c r="C10" s="14">
        <v>0.78383108298932458</v>
      </c>
      <c r="D10" s="14">
        <v>0.77193113020674464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J59"/>
  <sheetViews>
    <sheetView topLeftCell="A31" zoomScaleNormal="100" workbookViewId="0">
      <selection activeCell="A53" sqref="A53:G53"/>
    </sheetView>
  </sheetViews>
  <sheetFormatPr defaultRowHeight="12.75"/>
  <cols>
    <col min="1" max="1" width="23.5703125" style="102" customWidth="1"/>
    <col min="2" max="4" width="14.140625" style="77" customWidth="1"/>
    <col min="5" max="5" width="0.5703125" style="77" customWidth="1"/>
    <col min="6" max="7" width="14.140625" style="77" customWidth="1"/>
    <col min="8" max="16384" width="9.140625" style="77"/>
  </cols>
  <sheetData>
    <row r="1" spans="1:7" ht="21">
      <c r="A1" s="161" t="s">
        <v>129</v>
      </c>
    </row>
    <row r="3" spans="1:7" ht="18.75" customHeight="1">
      <c r="A3" s="175" t="s">
        <v>127</v>
      </c>
      <c r="B3" s="175"/>
      <c r="C3" s="175"/>
      <c r="D3" s="175"/>
      <c r="E3" s="175"/>
      <c r="F3" s="175"/>
      <c r="G3" s="175"/>
    </row>
    <row r="4" spans="1:7" s="78" customFormat="1" ht="23.25" customHeight="1">
      <c r="A4" s="212" t="s">
        <v>97</v>
      </c>
      <c r="B4" s="213"/>
      <c r="C4" s="213"/>
      <c r="D4" s="213"/>
      <c r="E4" s="213"/>
      <c r="F4" s="213"/>
      <c r="G4" s="214"/>
    </row>
    <row r="5" spans="1:7" s="78" customFormat="1" ht="15.75" customHeight="1">
      <c r="A5" s="162"/>
      <c r="B5" s="208" t="s">
        <v>98</v>
      </c>
      <c r="C5" s="209"/>
      <c r="D5" s="210"/>
      <c r="E5" s="79"/>
      <c r="F5" s="209" t="s">
        <v>99</v>
      </c>
      <c r="G5" s="211"/>
    </row>
    <row r="6" spans="1:7" s="78" customFormat="1" ht="15.75" customHeight="1">
      <c r="A6" s="162"/>
      <c r="B6" s="80">
        <v>2009</v>
      </c>
      <c r="C6" s="81">
        <v>2010</v>
      </c>
      <c r="D6" s="82">
        <v>2011</v>
      </c>
      <c r="E6" s="79"/>
      <c r="F6" s="81" t="s">
        <v>130</v>
      </c>
      <c r="G6" s="163" t="s">
        <v>131</v>
      </c>
    </row>
    <row r="7" spans="1:7" s="78" customFormat="1" ht="15.75" customHeight="1">
      <c r="A7" s="164" t="s">
        <v>11</v>
      </c>
      <c r="B7" s="84">
        <v>373.95082652239972</v>
      </c>
      <c r="C7" s="85">
        <v>388.81257539437229</v>
      </c>
      <c r="D7" s="86">
        <v>417.42474971191467</v>
      </c>
      <c r="E7" s="84" t="e">
        <v>#REF!</v>
      </c>
      <c r="F7" s="87">
        <v>3.9742521791384045E-2</v>
      </c>
      <c r="G7" s="165">
        <v>7.3588603168303068E-2</v>
      </c>
    </row>
    <row r="8" spans="1:7" s="78" customFormat="1" ht="15.75" customHeight="1">
      <c r="A8" s="164" t="s">
        <v>12</v>
      </c>
      <c r="B8" s="84">
        <v>370.40240289172289</v>
      </c>
      <c r="C8" s="85">
        <v>392.64594394342987</v>
      </c>
      <c r="D8" s="86">
        <v>417.55552188421785</v>
      </c>
      <c r="E8" s="84" t="e">
        <v>#REF!</v>
      </c>
      <c r="F8" s="87">
        <v>6.0052367042039201E-2</v>
      </c>
      <c r="G8" s="165">
        <v>6.3440303726598035E-2</v>
      </c>
    </row>
    <row r="9" spans="1:7" s="78" customFormat="1" ht="15.75" customHeight="1">
      <c r="A9" s="164" t="s">
        <v>13</v>
      </c>
      <c r="B9" s="84">
        <v>384.26161854649791</v>
      </c>
      <c r="C9" s="85">
        <v>400.99207450892345</v>
      </c>
      <c r="D9" s="86">
        <v>422.86567703737541</v>
      </c>
      <c r="E9" s="84" t="e">
        <v>#REF!</v>
      </c>
      <c r="F9" s="87">
        <v>4.353923253045644E-2</v>
      </c>
      <c r="G9" s="165">
        <v>5.4548715346156351E-2</v>
      </c>
    </row>
    <row r="10" spans="1:7" s="78" customFormat="1" ht="15.75" customHeight="1">
      <c r="A10" s="164" t="s">
        <v>16</v>
      </c>
      <c r="B10" s="84">
        <v>407.0537756354899</v>
      </c>
      <c r="C10" s="85">
        <v>419.59855582642609</v>
      </c>
      <c r="D10" s="86">
        <v>433.67602372852053</v>
      </c>
      <c r="E10" s="84" t="e">
        <v>#REF!</v>
      </c>
      <c r="F10" s="87">
        <v>3.0818483801928531E-2</v>
      </c>
      <c r="G10" s="165">
        <v>3.3549848317203868E-2</v>
      </c>
    </row>
    <row r="11" spans="1:7" s="78" customFormat="1" ht="15.75" customHeight="1">
      <c r="A11" s="166" t="s">
        <v>17</v>
      </c>
      <c r="B11" s="88">
        <v>383.95607074097012</v>
      </c>
      <c r="C11" s="89">
        <v>400.30613300120325</v>
      </c>
      <c r="D11" s="90">
        <v>423.76335793888319</v>
      </c>
      <c r="E11" s="89"/>
      <c r="F11" s="91">
        <v>4.2583158611557481E-2</v>
      </c>
      <c r="G11" s="167">
        <v>5.8598215225469596E-2</v>
      </c>
    </row>
    <row r="12" spans="1:7" s="78" customFormat="1" ht="23.25" customHeight="1">
      <c r="A12" s="205" t="s">
        <v>100</v>
      </c>
      <c r="B12" s="206"/>
      <c r="C12" s="206"/>
      <c r="D12" s="206"/>
      <c r="E12" s="206"/>
      <c r="F12" s="206"/>
      <c r="G12" s="207"/>
    </row>
    <row r="13" spans="1:7" s="78" customFormat="1" ht="15.75" customHeight="1">
      <c r="A13" s="162"/>
      <c r="B13" s="208" t="s">
        <v>98</v>
      </c>
      <c r="C13" s="209"/>
      <c r="D13" s="210"/>
      <c r="E13" s="79"/>
      <c r="F13" s="209" t="s">
        <v>99</v>
      </c>
      <c r="G13" s="211"/>
    </row>
    <row r="14" spans="1:7" s="78" customFormat="1" ht="15.75" customHeight="1">
      <c r="A14" s="162"/>
      <c r="B14" s="80">
        <v>2009</v>
      </c>
      <c r="C14" s="81">
        <v>2010</v>
      </c>
      <c r="D14" s="82">
        <v>2011</v>
      </c>
      <c r="E14" s="79"/>
      <c r="F14" s="81" t="s">
        <v>130</v>
      </c>
      <c r="G14" s="163" t="s">
        <v>131</v>
      </c>
    </row>
    <row r="15" spans="1:7" s="78" customFormat="1" ht="15.75" customHeight="1">
      <c r="A15" s="164" t="s">
        <v>11</v>
      </c>
      <c r="B15" s="84">
        <v>394.10729804484055</v>
      </c>
      <c r="C15" s="85">
        <v>406.33470053235817</v>
      </c>
      <c r="D15" s="86">
        <v>432.58540774634042</v>
      </c>
      <c r="E15" s="92"/>
      <c r="F15" s="87">
        <v>3.1025567271089738E-2</v>
      </c>
      <c r="G15" s="165">
        <v>6.4603655999819765E-2</v>
      </c>
    </row>
    <row r="16" spans="1:7" s="78" customFormat="1" ht="15.75" customHeight="1">
      <c r="A16" s="164" t="s">
        <v>12</v>
      </c>
      <c r="B16" s="84">
        <v>379.81335287744281</v>
      </c>
      <c r="C16" s="85">
        <v>397.25790668615042</v>
      </c>
      <c r="D16" s="86">
        <v>420.92566351917674</v>
      </c>
      <c r="E16" s="92"/>
      <c r="F16" s="87">
        <v>4.5929279938550671E-2</v>
      </c>
      <c r="G16" s="165">
        <v>5.9577811881601717E-2</v>
      </c>
    </row>
    <row r="17" spans="1:7" s="78" customFormat="1" ht="15.75" customHeight="1">
      <c r="A17" s="164" t="s">
        <v>13</v>
      </c>
      <c r="B17" s="84">
        <v>409.58529707247686</v>
      </c>
      <c r="C17" s="85">
        <v>423.04351025333517</v>
      </c>
      <c r="D17" s="86">
        <v>444.12631100927035</v>
      </c>
      <c r="E17" s="92"/>
      <c r="F17" s="87">
        <v>3.2858145243618964E-2</v>
      </c>
      <c r="G17" s="165">
        <v>4.9836010351062887E-2</v>
      </c>
    </row>
    <row r="18" spans="1:7" s="78" customFormat="1" ht="15.75" customHeight="1">
      <c r="A18" s="164" t="s">
        <v>16</v>
      </c>
      <c r="B18" s="84">
        <v>411.3782043048077</v>
      </c>
      <c r="C18" s="85">
        <v>421.37395419008396</v>
      </c>
      <c r="D18" s="86">
        <v>436.60623310083588</v>
      </c>
      <c r="E18" s="92"/>
      <c r="F18" s="87">
        <v>2.4298200003493697E-2</v>
      </c>
      <c r="G18" s="165">
        <v>3.6149075564078537E-2</v>
      </c>
    </row>
    <row r="19" spans="1:7" s="78" customFormat="1" ht="15.75" customHeight="1">
      <c r="A19" s="166" t="s">
        <v>17</v>
      </c>
      <c r="B19" s="88">
        <v>398.2258986037026</v>
      </c>
      <c r="C19" s="89">
        <v>411.21934057538039</v>
      </c>
      <c r="D19" s="90">
        <v>433.34572482080125</v>
      </c>
      <c r="E19" s="93"/>
      <c r="F19" s="91">
        <v>3.2628319798477801E-2</v>
      </c>
      <c r="G19" s="167">
        <v>5.3806769434680435E-2</v>
      </c>
    </row>
    <row r="20" spans="1:7" s="78" customFormat="1" ht="23.25" customHeight="1">
      <c r="A20" s="205" t="s">
        <v>101</v>
      </c>
      <c r="B20" s="206"/>
      <c r="C20" s="206"/>
      <c r="D20" s="206"/>
      <c r="E20" s="206"/>
      <c r="F20" s="206"/>
      <c r="G20" s="207"/>
    </row>
    <row r="21" spans="1:7" s="78" customFormat="1" ht="15.75" customHeight="1">
      <c r="A21" s="162"/>
      <c r="B21" s="208" t="s">
        <v>98</v>
      </c>
      <c r="C21" s="209"/>
      <c r="D21" s="210"/>
      <c r="E21" s="79"/>
      <c r="F21" s="209" t="s">
        <v>99</v>
      </c>
      <c r="G21" s="211"/>
    </row>
    <row r="22" spans="1:7" s="78" customFormat="1" ht="15.75" customHeight="1">
      <c r="A22" s="162"/>
      <c r="B22" s="80">
        <v>2009</v>
      </c>
      <c r="C22" s="81">
        <v>2010</v>
      </c>
      <c r="D22" s="82">
        <v>2011</v>
      </c>
      <c r="E22" s="79"/>
      <c r="F22" s="81" t="s">
        <v>130</v>
      </c>
      <c r="G22" s="163" t="s">
        <v>131</v>
      </c>
    </row>
    <row r="23" spans="1:7" s="78" customFormat="1" ht="15.75" customHeight="1">
      <c r="A23" s="164" t="s">
        <v>11</v>
      </c>
      <c r="B23" s="84">
        <v>383.9013201339061</v>
      </c>
      <c r="C23" s="85">
        <v>399.4838957839105</v>
      </c>
      <c r="D23" s="86">
        <v>429.1853065143473</v>
      </c>
      <c r="E23" s="92"/>
      <c r="F23" s="87">
        <v>4.0590054872875037E-2</v>
      </c>
      <c r="G23" s="165">
        <v>7.4349456996641861E-2</v>
      </c>
    </row>
    <row r="24" spans="1:7" s="78" customFormat="1" ht="15.75" customHeight="1">
      <c r="A24" s="164" t="s">
        <v>12</v>
      </c>
      <c r="B24" s="84">
        <v>378.47450059474937</v>
      </c>
      <c r="C24" s="85">
        <v>400.76700466763214</v>
      </c>
      <c r="D24" s="86">
        <v>425.67065527148708</v>
      </c>
      <c r="E24" s="92"/>
      <c r="F24" s="87">
        <v>5.8900940586093631E-2</v>
      </c>
      <c r="G24" s="165">
        <v>6.2139972387468045E-2</v>
      </c>
    </row>
    <row r="25" spans="1:7" s="78" customFormat="1" ht="15.75" customHeight="1">
      <c r="A25" s="164" t="s">
        <v>13</v>
      </c>
      <c r="B25" s="84">
        <v>388.40073926287886</v>
      </c>
      <c r="C25" s="85">
        <v>405.52524442610269</v>
      </c>
      <c r="D25" s="86">
        <v>427.84433899159609</v>
      </c>
      <c r="E25" s="92"/>
      <c r="F25" s="87">
        <v>4.4089785193826669E-2</v>
      </c>
      <c r="G25" s="165">
        <v>5.503749735008312E-2</v>
      </c>
    </row>
    <row r="26" spans="1:7" s="78" customFormat="1" ht="15.75" customHeight="1">
      <c r="A26" s="164" t="s">
        <v>16</v>
      </c>
      <c r="B26" s="84">
        <v>410.62492529458609</v>
      </c>
      <c r="C26" s="85">
        <v>423.32306297663501</v>
      </c>
      <c r="D26" s="86">
        <v>437.55784021962262</v>
      </c>
      <c r="E26" s="92"/>
      <c r="F26" s="87">
        <v>3.0923933010007065E-2</v>
      </c>
      <c r="G26" s="165">
        <v>3.3626273850742905E-2</v>
      </c>
    </row>
    <row r="27" spans="1:7" s="78" customFormat="1" ht="15.75" customHeight="1">
      <c r="A27" s="166" t="s">
        <v>17</v>
      </c>
      <c r="B27" s="88">
        <v>390.74474276294649</v>
      </c>
      <c r="C27" s="89">
        <v>407.57832574259459</v>
      </c>
      <c r="D27" s="90">
        <v>431.5821101987658</v>
      </c>
      <c r="E27" s="93"/>
      <c r="F27" s="91">
        <v>4.3080766386306868E-2</v>
      </c>
      <c r="G27" s="167">
        <v>5.8893672553458565E-2</v>
      </c>
    </row>
    <row r="28" spans="1:7" s="78" customFormat="1" ht="23.25" customHeight="1">
      <c r="A28" s="205" t="s">
        <v>102</v>
      </c>
      <c r="B28" s="206"/>
      <c r="C28" s="206"/>
      <c r="D28" s="206"/>
      <c r="E28" s="206"/>
      <c r="F28" s="206"/>
      <c r="G28" s="207"/>
    </row>
    <row r="29" spans="1:7" s="78" customFormat="1" ht="15.75" customHeight="1">
      <c r="A29" s="162"/>
      <c r="B29" s="208" t="s">
        <v>98</v>
      </c>
      <c r="C29" s="209"/>
      <c r="D29" s="210"/>
      <c r="E29" s="79"/>
      <c r="F29" s="209" t="s">
        <v>99</v>
      </c>
      <c r="G29" s="211"/>
    </row>
    <row r="30" spans="1:7" s="78" customFormat="1" ht="15.75" customHeight="1">
      <c r="A30" s="162"/>
      <c r="B30" s="80">
        <v>2009</v>
      </c>
      <c r="C30" s="81">
        <v>2010</v>
      </c>
      <c r="D30" s="82">
        <v>2011</v>
      </c>
      <c r="E30" s="79"/>
      <c r="F30" s="81" t="s">
        <v>130</v>
      </c>
      <c r="G30" s="163" t="s">
        <v>131</v>
      </c>
    </row>
    <row r="31" spans="1:7" s="78" customFormat="1" ht="15.75" customHeight="1">
      <c r="A31" s="164" t="s">
        <v>11</v>
      </c>
      <c r="B31" s="84">
        <v>485.05071834502667</v>
      </c>
      <c r="C31" s="85">
        <v>528.96566294404431</v>
      </c>
      <c r="D31" s="86">
        <v>585.44322228694455</v>
      </c>
      <c r="E31" s="92"/>
      <c r="F31" s="87">
        <v>9.0536809735801693E-2</v>
      </c>
      <c r="G31" s="165">
        <v>0.10676980246423784</v>
      </c>
    </row>
    <row r="32" spans="1:7" s="78" customFormat="1" ht="15.75" customHeight="1">
      <c r="A32" s="164" t="s">
        <v>12</v>
      </c>
      <c r="B32" s="84">
        <v>453.38165036319538</v>
      </c>
      <c r="C32" s="85">
        <v>495.49481333370994</v>
      </c>
      <c r="D32" s="86">
        <v>535.30017903061412</v>
      </c>
      <c r="E32" s="92"/>
      <c r="F32" s="87">
        <v>9.288678299348585E-2</v>
      </c>
      <c r="G32" s="165">
        <v>8.0334575914310813E-2</v>
      </c>
    </row>
    <row r="33" spans="1:10" s="78" customFormat="1" ht="15.75" customHeight="1">
      <c r="A33" s="164" t="s">
        <v>13</v>
      </c>
      <c r="B33" s="84">
        <v>461.71130603007043</v>
      </c>
      <c r="C33" s="85">
        <v>497.11556786644951</v>
      </c>
      <c r="D33" s="86">
        <v>526.02368166301142</v>
      </c>
      <c r="E33" s="92"/>
      <c r="F33" s="87">
        <v>7.6680517401220616E-2</v>
      </c>
      <c r="G33" s="165">
        <v>5.815169683909005E-2</v>
      </c>
    </row>
    <row r="34" spans="1:10" s="78" customFormat="1" ht="15.75" customHeight="1">
      <c r="A34" s="164" t="s">
        <v>16</v>
      </c>
      <c r="B34" s="84">
        <v>472.41264485075567</v>
      </c>
      <c r="C34" s="85">
        <v>502.71990631074908</v>
      </c>
      <c r="D34" s="86">
        <v>523.07632116060142</v>
      </c>
      <c r="E34" s="92"/>
      <c r="F34" s="87">
        <v>6.4154213038831953E-2</v>
      </c>
      <c r="G34" s="165">
        <v>4.0492557772855209E-2</v>
      </c>
    </row>
    <row r="35" spans="1:10" s="78" customFormat="1" ht="15.75" customHeight="1">
      <c r="A35" s="166" t="s">
        <v>17</v>
      </c>
      <c r="B35" s="88">
        <v>472.24333704269702</v>
      </c>
      <c r="C35" s="89">
        <v>510.70459144659264</v>
      </c>
      <c r="D35" s="90">
        <v>548.9652397169001</v>
      </c>
      <c r="E35" s="93"/>
      <c r="F35" s="91">
        <v>8.1443720613930459E-2</v>
      </c>
      <c r="G35" s="167">
        <v>7.4917376720527562E-2</v>
      </c>
    </row>
    <row r="36" spans="1:10" s="78" customFormat="1" ht="23.25" customHeight="1">
      <c r="A36" s="205" t="s">
        <v>103</v>
      </c>
      <c r="B36" s="206"/>
      <c r="C36" s="206"/>
      <c r="D36" s="206"/>
      <c r="E36" s="206"/>
      <c r="F36" s="206"/>
      <c r="G36" s="207"/>
    </row>
    <row r="37" spans="1:10" s="78" customFormat="1" ht="15.75" customHeight="1">
      <c r="A37" s="162"/>
      <c r="B37" s="208" t="s">
        <v>98</v>
      </c>
      <c r="C37" s="209"/>
      <c r="D37" s="210"/>
      <c r="E37" s="79"/>
      <c r="F37" s="209" t="s">
        <v>99</v>
      </c>
      <c r="G37" s="211"/>
    </row>
    <row r="38" spans="1:10" s="78" customFormat="1" ht="15.75" customHeight="1">
      <c r="A38" s="162"/>
      <c r="B38" s="80">
        <v>2009</v>
      </c>
      <c r="C38" s="81">
        <v>2010</v>
      </c>
      <c r="D38" s="82">
        <v>2011</v>
      </c>
      <c r="E38" s="79"/>
      <c r="F38" s="81" t="s">
        <v>130</v>
      </c>
      <c r="G38" s="163" t="s">
        <v>131</v>
      </c>
    </row>
    <row r="39" spans="1:10" s="78" customFormat="1" ht="15.75" customHeight="1">
      <c r="A39" s="164" t="s">
        <v>11</v>
      </c>
      <c r="B39" s="84">
        <v>356.70744333521878</v>
      </c>
      <c r="C39" s="85">
        <v>372.1862684651436</v>
      </c>
      <c r="D39" s="86">
        <v>400.58132735115896</v>
      </c>
      <c r="E39" s="92"/>
      <c r="F39" s="87">
        <v>4.3393614064224817E-2</v>
      </c>
      <c r="G39" s="165">
        <v>7.6292602097099316E-2</v>
      </c>
    </row>
    <row r="40" spans="1:10" s="78" customFormat="1" ht="15.75" customHeight="1">
      <c r="A40" s="164" t="s">
        <v>12</v>
      </c>
      <c r="B40" s="84">
        <v>379.64230372555932</v>
      </c>
      <c r="C40" s="85">
        <v>403.4418318651413</v>
      </c>
      <c r="D40" s="86">
        <v>428.98090500405976</v>
      </c>
      <c r="E40" s="92"/>
      <c r="F40" s="87">
        <v>6.2689347067039325E-2</v>
      </c>
      <c r="G40" s="165">
        <v>6.3302987250601683E-2</v>
      </c>
    </row>
    <row r="41" spans="1:10" s="78" customFormat="1" ht="15.75" customHeight="1">
      <c r="A41" s="164" t="s">
        <v>13</v>
      </c>
      <c r="B41" s="84">
        <v>391.19340706887499</v>
      </c>
      <c r="C41" s="85">
        <v>408.56548557598387</v>
      </c>
      <c r="D41" s="86">
        <v>431.13708479570658</v>
      </c>
      <c r="E41" s="92"/>
      <c r="F41" s="87">
        <v>4.4407902058662074E-2</v>
      </c>
      <c r="G41" s="165">
        <v>5.5245976511946182E-2</v>
      </c>
    </row>
    <row r="42" spans="1:10" s="78" customFormat="1" ht="15.75" customHeight="1">
      <c r="A42" s="164" t="s">
        <v>16</v>
      </c>
      <c r="B42" s="84">
        <v>416.25268035633462</v>
      </c>
      <c r="C42" s="85">
        <v>429.42493711084262</v>
      </c>
      <c r="D42" s="86">
        <v>443.48777167624013</v>
      </c>
      <c r="E42" s="92"/>
      <c r="F42" s="87">
        <v>3.1644857501534451E-2</v>
      </c>
      <c r="G42" s="165">
        <v>3.2748062234139841E-2</v>
      </c>
    </row>
    <row r="43" spans="1:10" s="78" customFormat="1" ht="15.75" customHeight="1">
      <c r="A43" s="166" t="s">
        <v>17</v>
      </c>
      <c r="B43" s="88">
        <v>382.08300208990715</v>
      </c>
      <c r="C43" s="89">
        <v>398.88414434815093</v>
      </c>
      <c r="D43" s="90">
        <v>422.46216176047761</v>
      </c>
      <c r="E43" s="93"/>
      <c r="F43" s="91">
        <v>4.3972493323035433E-2</v>
      </c>
      <c r="G43" s="167">
        <v>5.910993892940386E-2</v>
      </c>
    </row>
    <row r="44" spans="1:10" s="78" customFormat="1" ht="23.25" customHeight="1">
      <c r="A44" s="205" t="s">
        <v>104</v>
      </c>
      <c r="B44" s="206"/>
      <c r="C44" s="206"/>
      <c r="D44" s="206"/>
      <c r="E44" s="206"/>
      <c r="F44" s="206"/>
      <c r="G44" s="207"/>
    </row>
    <row r="45" spans="1:10" s="78" customFormat="1" ht="15.75" customHeight="1">
      <c r="A45" s="162"/>
      <c r="B45" s="208" t="s">
        <v>98</v>
      </c>
      <c r="C45" s="209"/>
      <c r="D45" s="210"/>
      <c r="E45" s="79"/>
      <c r="F45" s="209" t="s">
        <v>99</v>
      </c>
      <c r="G45" s="211"/>
      <c r="J45" s="83"/>
    </row>
    <row r="46" spans="1:10" s="78" customFormat="1" ht="15.75" customHeight="1">
      <c r="A46" s="162"/>
      <c r="B46" s="80">
        <v>2009</v>
      </c>
      <c r="C46" s="81">
        <v>2010</v>
      </c>
      <c r="D46" s="82">
        <v>2011</v>
      </c>
      <c r="E46" s="79"/>
      <c r="F46" s="81" t="s">
        <v>130</v>
      </c>
      <c r="G46" s="163" t="s">
        <v>131</v>
      </c>
      <c r="J46" s="83"/>
    </row>
    <row r="47" spans="1:10" s="78" customFormat="1" ht="15.75" customHeight="1">
      <c r="A47" s="164" t="s">
        <v>11</v>
      </c>
      <c r="B47" s="84">
        <v>500.72786127737612</v>
      </c>
      <c r="C47" s="85">
        <v>544.19423241536094</v>
      </c>
      <c r="D47" s="86">
        <v>599.9930786259489</v>
      </c>
      <c r="E47" s="92"/>
      <c r="F47" s="87">
        <v>8.6806376276128194E-2</v>
      </c>
      <c r="G47" s="165">
        <v>0.10253479895023765</v>
      </c>
      <c r="J47" s="83"/>
    </row>
    <row r="48" spans="1:10" s="78" customFormat="1" ht="15.75" customHeight="1">
      <c r="A48" s="164" t="s">
        <v>12</v>
      </c>
      <c r="B48" s="84">
        <v>485.45083087006083</v>
      </c>
      <c r="C48" s="85">
        <v>524.30724911319123</v>
      </c>
      <c r="D48" s="86">
        <v>564.09728644227755</v>
      </c>
      <c r="E48" s="92"/>
      <c r="F48" s="87">
        <v>8.0041923449773567E-2</v>
      </c>
      <c r="G48" s="165">
        <v>7.5890686990093714E-2</v>
      </c>
      <c r="J48" s="83"/>
    </row>
    <row r="49" spans="1:10" s="78" customFormat="1" ht="15.75" customHeight="1">
      <c r="A49" s="164" t="s">
        <v>13</v>
      </c>
      <c r="B49" s="84">
        <v>505.79578714241688</v>
      </c>
      <c r="C49" s="85">
        <v>539.72232177346677</v>
      </c>
      <c r="D49" s="86">
        <v>568.87437818232627</v>
      </c>
      <c r="E49" s="92"/>
      <c r="F49" s="87">
        <v>6.7075557949432207E-2</v>
      </c>
      <c r="G49" s="165">
        <v>5.4013064186541504E-2</v>
      </c>
      <c r="J49" s="83"/>
    </row>
    <row r="50" spans="1:10" s="78" customFormat="1" ht="15.75" customHeight="1">
      <c r="A50" s="164" t="s">
        <v>16</v>
      </c>
      <c r="B50" s="84">
        <v>491.99141192387748</v>
      </c>
      <c r="C50" s="85">
        <v>520.17173236065742</v>
      </c>
      <c r="D50" s="86">
        <v>542.36806710383416</v>
      </c>
      <c r="E50" s="92"/>
      <c r="F50" s="87">
        <v>5.7278073872435886E-2</v>
      </c>
      <c r="G50" s="165">
        <v>4.2671166774950864E-2</v>
      </c>
      <c r="J50" s="83"/>
    </row>
    <row r="51" spans="1:10" s="78" customFormat="1" ht="15.75" customHeight="1">
      <c r="A51" s="166" t="s">
        <v>17</v>
      </c>
      <c r="B51" s="88">
        <v>494.99145344282834</v>
      </c>
      <c r="C51" s="89">
        <v>531.23807850118317</v>
      </c>
      <c r="D51" s="90">
        <v>569.1593745680525</v>
      </c>
      <c r="E51" s="93"/>
      <c r="F51" s="91">
        <v>7.3226769485104537E-2</v>
      </c>
      <c r="G51" s="167">
        <v>7.1382865049619992E-2</v>
      </c>
      <c r="J51" s="83"/>
    </row>
    <row r="52" spans="1:10" s="94" customFormat="1" ht="15" customHeight="1">
      <c r="A52" s="199" t="s">
        <v>59</v>
      </c>
      <c r="B52" s="200"/>
      <c r="C52" s="200"/>
      <c r="D52" s="200"/>
      <c r="E52" s="200"/>
      <c r="F52" s="200"/>
      <c r="G52" s="201"/>
    </row>
    <row r="53" spans="1:10" s="94" customFormat="1" ht="18.75" customHeight="1">
      <c r="A53" s="202" t="s">
        <v>105</v>
      </c>
      <c r="B53" s="203"/>
      <c r="C53" s="203"/>
      <c r="D53" s="203"/>
      <c r="E53" s="203"/>
      <c r="F53" s="203"/>
      <c r="G53" s="204"/>
    </row>
    <row r="54" spans="1:10" s="96" customFormat="1" ht="15">
      <c r="A54" s="95"/>
    </row>
    <row r="55" spans="1:10" s="96" customFormat="1" ht="15">
      <c r="A55" s="95"/>
      <c r="B55" s="97"/>
      <c r="C55" s="97"/>
      <c r="D55" s="97"/>
      <c r="H55" s="98"/>
      <c r="I55" s="98"/>
    </row>
    <row r="56" spans="1:10" s="96" customFormat="1" ht="15">
      <c r="A56" s="99"/>
      <c r="B56" s="100"/>
      <c r="C56" s="100"/>
      <c r="D56" s="100"/>
    </row>
    <row r="57" spans="1:10" s="96" customFormat="1" ht="15">
      <c r="A57" s="95"/>
      <c r="B57" s="101"/>
      <c r="C57" s="101"/>
      <c r="D57" s="101"/>
    </row>
    <row r="58" spans="1:10" s="96" customFormat="1" ht="15">
      <c r="A58" s="95"/>
    </row>
    <row r="59" spans="1:10" s="96" customFormat="1" ht="15">
      <c r="A59" s="95"/>
    </row>
  </sheetData>
  <mergeCells count="21">
    <mergeCell ref="B13:D13"/>
    <mergeCell ref="F13:G13"/>
    <mergeCell ref="A3:G3"/>
    <mergeCell ref="A4:G4"/>
    <mergeCell ref="B5:D5"/>
    <mergeCell ref="F5:G5"/>
    <mergeCell ref="A12:G12"/>
    <mergeCell ref="A20:G20"/>
    <mergeCell ref="B21:D21"/>
    <mergeCell ref="F21:G21"/>
    <mergeCell ref="A28:G28"/>
    <mergeCell ref="B29:D29"/>
    <mergeCell ref="F29:G29"/>
    <mergeCell ref="A52:G52"/>
    <mergeCell ref="A53:G53"/>
    <mergeCell ref="A36:G36"/>
    <mergeCell ref="B37:D37"/>
    <mergeCell ref="F37:G37"/>
    <mergeCell ref="A44:G44"/>
    <mergeCell ref="B45:D45"/>
    <mergeCell ref="F45:G45"/>
  </mergeCells>
  <pageMargins left="0.75" right="0.75" top="1" bottom="1" header="0.5" footer="0.5"/>
  <pageSetup scale="72" orientation="landscape" r:id="rId1"/>
  <headerFooter alignWithMargins="0">
    <oddFooter>Page 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P77"/>
  <sheetViews>
    <sheetView workbookViewId="0">
      <selection activeCell="A2" sqref="A2"/>
    </sheetView>
  </sheetViews>
  <sheetFormatPr defaultRowHeight="15"/>
  <cols>
    <col min="1" max="1" width="72.85546875" customWidth="1"/>
    <col min="2" max="16" width="14.140625" customWidth="1"/>
  </cols>
  <sheetData>
    <row r="1" spans="1:16" s="1" customFormat="1" ht="21">
      <c r="A1" s="161" t="s">
        <v>132</v>
      </c>
    </row>
    <row r="2" spans="1:16" s="1" customFormat="1"/>
    <row r="3" spans="1:16" ht="18">
      <c r="A3" s="28" t="s">
        <v>31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30"/>
    </row>
    <row r="4" spans="1:16">
      <c r="A4" s="31" t="s">
        <v>32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0"/>
    </row>
    <row r="5" spans="1:16">
      <c r="A5" s="7" t="s">
        <v>33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ht="63.75">
      <c r="A6" s="33" t="s">
        <v>10</v>
      </c>
      <c r="B6" s="35" t="s">
        <v>26</v>
      </c>
      <c r="C6" s="35" t="s">
        <v>25</v>
      </c>
      <c r="D6" s="34" t="s">
        <v>34</v>
      </c>
      <c r="E6" s="35" t="s">
        <v>35</v>
      </c>
      <c r="F6" s="35" t="s">
        <v>36</v>
      </c>
      <c r="G6" s="34" t="s">
        <v>28</v>
      </c>
      <c r="H6" s="35" t="s">
        <v>0</v>
      </c>
      <c r="I6" s="35" t="s">
        <v>37</v>
      </c>
      <c r="J6" s="34" t="s">
        <v>29</v>
      </c>
      <c r="K6" s="34" t="s">
        <v>22</v>
      </c>
      <c r="L6" s="34" t="s">
        <v>21</v>
      </c>
      <c r="M6" s="35" t="s">
        <v>38</v>
      </c>
      <c r="N6" s="35" t="s">
        <v>39</v>
      </c>
      <c r="O6" s="34" t="s">
        <v>30</v>
      </c>
      <c r="P6" s="34" t="s">
        <v>8</v>
      </c>
    </row>
    <row r="7" spans="1:16">
      <c r="A7" s="36" t="s">
        <v>40</v>
      </c>
      <c r="B7" s="37">
        <v>1735317</v>
      </c>
      <c r="C7" s="37">
        <v>818282</v>
      </c>
      <c r="D7" s="37">
        <f t="shared" ref="D7:D19" si="0">B7+C7</f>
        <v>2553599</v>
      </c>
      <c r="E7" s="37">
        <v>13501</v>
      </c>
      <c r="F7" s="37">
        <v>1544837</v>
      </c>
      <c r="G7" s="37">
        <f t="shared" ref="G7:G19" si="1">E7+F7</f>
        <v>1558338</v>
      </c>
      <c r="H7" s="37">
        <v>81151</v>
      </c>
      <c r="I7" s="37">
        <v>11137</v>
      </c>
      <c r="J7" s="37">
        <f t="shared" ref="J7:J19" si="2">H7+I7</f>
        <v>92288</v>
      </c>
      <c r="K7" s="37">
        <v>12692</v>
      </c>
      <c r="L7" s="37">
        <v>0</v>
      </c>
      <c r="M7" s="37">
        <v>502</v>
      </c>
      <c r="N7" s="37">
        <v>37</v>
      </c>
      <c r="O7" s="37">
        <f t="shared" ref="O7:O19" si="3">M7+N7</f>
        <v>539</v>
      </c>
      <c r="P7" s="38">
        <f t="shared" ref="P7:P19" si="4">D7+G7+J7+K7+L7+O7</f>
        <v>4217456</v>
      </c>
    </row>
    <row r="8" spans="1:16">
      <c r="A8" s="36" t="s">
        <v>41</v>
      </c>
      <c r="B8" s="37">
        <v>0</v>
      </c>
      <c r="C8" s="37">
        <v>0</v>
      </c>
      <c r="D8" s="37">
        <f t="shared" si="0"/>
        <v>0</v>
      </c>
      <c r="E8" s="37">
        <v>0</v>
      </c>
      <c r="F8" s="37">
        <v>699278</v>
      </c>
      <c r="G8" s="37">
        <f t="shared" si="1"/>
        <v>699278</v>
      </c>
      <c r="H8" s="37">
        <v>1542163</v>
      </c>
      <c r="I8" s="37">
        <v>149517</v>
      </c>
      <c r="J8" s="37">
        <f t="shared" si="2"/>
        <v>1691680</v>
      </c>
      <c r="K8" s="37">
        <v>0</v>
      </c>
      <c r="L8" s="37">
        <v>0</v>
      </c>
      <c r="M8" s="37">
        <v>3401</v>
      </c>
      <c r="N8" s="37">
        <v>275</v>
      </c>
      <c r="O8" s="37">
        <f t="shared" si="3"/>
        <v>3676</v>
      </c>
      <c r="P8" s="38">
        <f t="shared" si="4"/>
        <v>2394634</v>
      </c>
    </row>
    <row r="9" spans="1:16">
      <c r="A9" s="39" t="s">
        <v>42</v>
      </c>
      <c r="B9" s="37">
        <v>1830271</v>
      </c>
      <c r="C9" s="37">
        <v>1069823</v>
      </c>
      <c r="D9" s="37">
        <f t="shared" si="0"/>
        <v>2900094</v>
      </c>
      <c r="E9" s="37">
        <v>2467</v>
      </c>
      <c r="F9" s="37">
        <v>273031</v>
      </c>
      <c r="G9" s="37">
        <f t="shared" si="1"/>
        <v>275498</v>
      </c>
      <c r="H9" s="37">
        <v>761851</v>
      </c>
      <c r="I9" s="37">
        <v>107116</v>
      </c>
      <c r="J9" s="37">
        <f t="shared" si="2"/>
        <v>868967</v>
      </c>
      <c r="K9" s="37">
        <v>89646</v>
      </c>
      <c r="L9" s="37">
        <v>0</v>
      </c>
      <c r="M9" s="37">
        <v>2070</v>
      </c>
      <c r="N9" s="37">
        <v>158</v>
      </c>
      <c r="O9" s="37">
        <f t="shared" si="3"/>
        <v>2228</v>
      </c>
      <c r="P9" s="38">
        <f t="shared" si="4"/>
        <v>4136433</v>
      </c>
    </row>
    <row r="10" spans="1:16">
      <c r="A10" s="39" t="s">
        <v>43</v>
      </c>
      <c r="B10" s="37">
        <v>3742343</v>
      </c>
      <c r="C10" s="37">
        <v>3292930</v>
      </c>
      <c r="D10" s="37">
        <f t="shared" si="0"/>
        <v>7035273</v>
      </c>
      <c r="E10" s="37">
        <v>3827</v>
      </c>
      <c r="F10" s="37">
        <v>91368</v>
      </c>
      <c r="G10" s="37">
        <f t="shared" si="1"/>
        <v>95195</v>
      </c>
      <c r="H10" s="37">
        <v>329887</v>
      </c>
      <c r="I10" s="37">
        <v>36688</v>
      </c>
      <c r="J10" s="37">
        <f t="shared" si="2"/>
        <v>366575</v>
      </c>
      <c r="K10" s="37">
        <v>85442</v>
      </c>
      <c r="L10" s="37">
        <v>0</v>
      </c>
      <c r="M10" s="37">
        <v>1461</v>
      </c>
      <c r="N10" s="37">
        <v>115</v>
      </c>
      <c r="O10" s="37">
        <f t="shared" si="3"/>
        <v>1576</v>
      </c>
      <c r="P10" s="38">
        <f t="shared" si="4"/>
        <v>7584061</v>
      </c>
    </row>
    <row r="11" spans="1:16">
      <c r="A11" s="39" t="s">
        <v>44</v>
      </c>
      <c r="B11" s="37">
        <v>7759873</v>
      </c>
      <c r="C11" s="37">
        <v>4145694</v>
      </c>
      <c r="D11" s="37">
        <f t="shared" si="0"/>
        <v>11905567</v>
      </c>
      <c r="E11" s="37">
        <v>73</v>
      </c>
      <c r="F11" s="37">
        <v>365786</v>
      </c>
      <c r="G11" s="37">
        <f t="shared" si="1"/>
        <v>365859</v>
      </c>
      <c r="H11" s="37">
        <v>370192</v>
      </c>
      <c r="I11" s="37">
        <v>52006</v>
      </c>
      <c r="J11" s="37">
        <f t="shared" si="2"/>
        <v>422198</v>
      </c>
      <c r="K11" s="37">
        <v>76824</v>
      </c>
      <c r="L11" s="37">
        <v>0</v>
      </c>
      <c r="M11" s="37">
        <v>1926</v>
      </c>
      <c r="N11" s="37">
        <v>124</v>
      </c>
      <c r="O11" s="37">
        <f t="shared" si="3"/>
        <v>2050</v>
      </c>
      <c r="P11" s="38">
        <f t="shared" si="4"/>
        <v>12772498</v>
      </c>
    </row>
    <row r="12" spans="1:16">
      <c r="A12" s="39" t="s">
        <v>45</v>
      </c>
      <c r="B12" s="37">
        <v>15860481</v>
      </c>
      <c r="C12" s="37">
        <v>10670448</v>
      </c>
      <c r="D12" s="37">
        <f t="shared" si="0"/>
        <v>26530929</v>
      </c>
      <c r="E12" s="37">
        <v>10308</v>
      </c>
      <c r="F12" s="37">
        <v>480129</v>
      </c>
      <c r="G12" s="37">
        <f t="shared" si="1"/>
        <v>490437</v>
      </c>
      <c r="H12" s="37">
        <v>5186315</v>
      </c>
      <c r="I12" s="37">
        <v>671044</v>
      </c>
      <c r="J12" s="37">
        <f t="shared" si="2"/>
        <v>5857359</v>
      </c>
      <c r="K12" s="37">
        <v>366228</v>
      </c>
      <c r="L12" s="37">
        <v>0</v>
      </c>
      <c r="M12" s="37">
        <v>6364</v>
      </c>
      <c r="N12" s="37">
        <v>535</v>
      </c>
      <c r="O12" s="37">
        <f t="shared" si="3"/>
        <v>6899</v>
      </c>
      <c r="P12" s="38">
        <f t="shared" si="4"/>
        <v>33251852</v>
      </c>
    </row>
    <row r="13" spans="1:16">
      <c r="A13" s="39" t="s">
        <v>46</v>
      </c>
      <c r="B13" s="37">
        <v>0</v>
      </c>
      <c r="C13" s="37">
        <v>0</v>
      </c>
      <c r="D13" s="37">
        <f t="shared" si="0"/>
        <v>0</v>
      </c>
      <c r="E13" s="37">
        <v>0</v>
      </c>
      <c r="F13" s="37">
        <v>0</v>
      </c>
      <c r="G13" s="37">
        <f t="shared" si="1"/>
        <v>0</v>
      </c>
      <c r="H13" s="37">
        <v>0</v>
      </c>
      <c r="I13" s="37">
        <v>0</v>
      </c>
      <c r="J13" s="37">
        <f t="shared" si="2"/>
        <v>0</v>
      </c>
      <c r="K13" s="37">
        <v>0</v>
      </c>
      <c r="L13" s="37">
        <v>0</v>
      </c>
      <c r="M13" s="37">
        <v>0</v>
      </c>
      <c r="N13" s="37">
        <v>0</v>
      </c>
      <c r="O13" s="37">
        <f t="shared" si="3"/>
        <v>0</v>
      </c>
      <c r="P13" s="38">
        <f t="shared" si="4"/>
        <v>0</v>
      </c>
    </row>
    <row r="14" spans="1:16">
      <c r="A14" s="39" t="s">
        <v>47</v>
      </c>
      <c r="B14" s="37">
        <v>490157</v>
      </c>
      <c r="C14" s="37">
        <v>-6227105</v>
      </c>
      <c r="D14" s="37">
        <f t="shared" si="0"/>
        <v>-5736948</v>
      </c>
      <c r="E14" s="37">
        <v>0</v>
      </c>
      <c r="F14" s="37">
        <v>0</v>
      </c>
      <c r="G14" s="37">
        <f t="shared" si="1"/>
        <v>0</v>
      </c>
      <c r="H14" s="37">
        <v>0</v>
      </c>
      <c r="I14" s="37">
        <v>1115183</v>
      </c>
      <c r="J14" s="37">
        <f t="shared" si="2"/>
        <v>1115183</v>
      </c>
      <c r="K14" s="37">
        <v>196599</v>
      </c>
      <c r="L14" s="37">
        <v>0</v>
      </c>
      <c r="M14" s="37">
        <v>361</v>
      </c>
      <c r="N14" s="37">
        <v>-222</v>
      </c>
      <c r="O14" s="37">
        <f t="shared" si="3"/>
        <v>139</v>
      </c>
      <c r="P14" s="38">
        <f t="shared" si="4"/>
        <v>-4425027</v>
      </c>
    </row>
    <row r="15" spans="1:16">
      <c r="A15" s="39" t="s">
        <v>48</v>
      </c>
      <c r="B15" s="40">
        <v>850203</v>
      </c>
      <c r="C15" s="40">
        <v>1107651</v>
      </c>
      <c r="D15" s="37">
        <f t="shared" si="0"/>
        <v>1957854</v>
      </c>
      <c r="E15" s="40">
        <v>0</v>
      </c>
      <c r="F15" s="40">
        <v>0</v>
      </c>
      <c r="G15" s="40">
        <f t="shared" si="1"/>
        <v>0</v>
      </c>
      <c r="H15" s="40">
        <v>746885</v>
      </c>
      <c r="I15" s="40">
        <v>216607</v>
      </c>
      <c r="J15" s="40">
        <f t="shared" si="2"/>
        <v>963492</v>
      </c>
      <c r="K15" s="40">
        <v>59308</v>
      </c>
      <c r="L15" s="40">
        <v>0</v>
      </c>
      <c r="M15" s="40">
        <v>44</v>
      </c>
      <c r="N15" s="40">
        <v>514</v>
      </c>
      <c r="O15" s="40">
        <f t="shared" si="3"/>
        <v>558</v>
      </c>
      <c r="P15" s="38">
        <f t="shared" si="4"/>
        <v>2981212</v>
      </c>
    </row>
    <row r="16" spans="1:16">
      <c r="A16" s="39" t="s">
        <v>49</v>
      </c>
      <c r="B16" s="40">
        <v>180490</v>
      </c>
      <c r="C16" s="40">
        <v>20204</v>
      </c>
      <c r="D16" s="40">
        <f t="shared" si="0"/>
        <v>200694</v>
      </c>
      <c r="E16" s="40">
        <v>0</v>
      </c>
      <c r="F16" s="40">
        <v>0</v>
      </c>
      <c r="G16" s="40">
        <f t="shared" si="1"/>
        <v>0</v>
      </c>
      <c r="H16" s="40">
        <v>10765</v>
      </c>
      <c r="I16" s="40">
        <v>2005</v>
      </c>
      <c r="J16" s="40">
        <f t="shared" si="2"/>
        <v>12770</v>
      </c>
      <c r="K16" s="40">
        <v>749</v>
      </c>
      <c r="L16" s="40">
        <v>0</v>
      </c>
      <c r="M16" s="40">
        <v>15</v>
      </c>
      <c r="N16" s="40">
        <v>1</v>
      </c>
      <c r="O16" s="40">
        <f t="shared" si="3"/>
        <v>16</v>
      </c>
      <c r="P16" s="38">
        <f t="shared" si="4"/>
        <v>214229</v>
      </c>
    </row>
    <row r="17" spans="1:16">
      <c r="A17" s="39" t="s">
        <v>50</v>
      </c>
      <c r="B17" s="40">
        <v>0</v>
      </c>
      <c r="C17" s="40">
        <v>0</v>
      </c>
      <c r="D17" s="40">
        <f t="shared" si="0"/>
        <v>0</v>
      </c>
      <c r="E17" s="40">
        <v>1103</v>
      </c>
      <c r="F17" s="40">
        <v>126205</v>
      </c>
      <c r="G17" s="40">
        <f t="shared" si="1"/>
        <v>127308</v>
      </c>
      <c r="H17" s="40">
        <v>11711</v>
      </c>
      <c r="I17" s="40">
        <v>1267</v>
      </c>
      <c r="J17" s="40">
        <f t="shared" si="2"/>
        <v>12978</v>
      </c>
      <c r="K17" s="40">
        <v>0</v>
      </c>
      <c r="L17" s="40">
        <v>0</v>
      </c>
      <c r="M17" s="40">
        <v>0</v>
      </c>
      <c r="N17" s="40">
        <v>0</v>
      </c>
      <c r="O17" s="40">
        <f t="shared" si="3"/>
        <v>0</v>
      </c>
      <c r="P17" s="38">
        <f t="shared" si="4"/>
        <v>140286</v>
      </c>
    </row>
    <row r="18" spans="1:16">
      <c r="A18" s="39" t="s">
        <v>51</v>
      </c>
      <c r="B18" s="40">
        <v>0</v>
      </c>
      <c r="C18" s="40">
        <v>0</v>
      </c>
      <c r="D18" s="40">
        <f t="shared" si="0"/>
        <v>0</v>
      </c>
      <c r="E18" s="40">
        <v>0</v>
      </c>
      <c r="F18" s="40">
        <v>0</v>
      </c>
      <c r="G18" s="40">
        <f t="shared" si="1"/>
        <v>0</v>
      </c>
      <c r="H18" s="40">
        <v>0</v>
      </c>
      <c r="I18" s="40">
        <v>0</v>
      </c>
      <c r="J18" s="40">
        <f t="shared" si="2"/>
        <v>0</v>
      </c>
      <c r="K18" s="40">
        <v>0</v>
      </c>
      <c r="L18" s="40">
        <v>0</v>
      </c>
      <c r="M18" s="40">
        <v>0</v>
      </c>
      <c r="N18" s="40">
        <v>0</v>
      </c>
      <c r="O18" s="40">
        <f t="shared" si="3"/>
        <v>0</v>
      </c>
      <c r="P18" s="38">
        <f t="shared" si="4"/>
        <v>0</v>
      </c>
    </row>
    <row r="19" spans="1:16">
      <c r="A19" s="39" t="s">
        <v>133</v>
      </c>
      <c r="B19" s="37">
        <v>-60065878</v>
      </c>
      <c r="C19" s="37">
        <v>-27835657</v>
      </c>
      <c r="D19" s="37">
        <f t="shared" si="0"/>
        <v>-87901535</v>
      </c>
      <c r="E19" s="37">
        <v>-139447</v>
      </c>
      <c r="F19" s="37">
        <v>1640324</v>
      </c>
      <c r="G19" s="37">
        <f t="shared" si="1"/>
        <v>1500877</v>
      </c>
      <c r="H19" s="37">
        <v>-3574662</v>
      </c>
      <c r="I19" s="37">
        <v>1098919</v>
      </c>
      <c r="J19" s="37">
        <f t="shared" si="2"/>
        <v>-2475743</v>
      </c>
      <c r="K19" s="37">
        <v>487937</v>
      </c>
      <c r="L19" s="37">
        <v>0</v>
      </c>
      <c r="M19" s="37">
        <v>98328</v>
      </c>
      <c r="N19" s="37">
        <v>11118</v>
      </c>
      <c r="O19" s="37">
        <f t="shared" si="3"/>
        <v>109446</v>
      </c>
      <c r="P19" s="38">
        <f t="shared" si="4"/>
        <v>-88279018</v>
      </c>
    </row>
    <row r="20" spans="1:16">
      <c r="A20" s="39"/>
      <c r="B20" s="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</row>
    <row r="21" spans="1:16">
      <c r="A21" s="39" t="s">
        <v>52</v>
      </c>
      <c r="B21" s="41">
        <v>1.1380480608132502</v>
      </c>
      <c r="C21" s="41">
        <v>1.1748941942276068</v>
      </c>
      <c r="D21" s="41">
        <v>1.1448667110758681</v>
      </c>
      <c r="E21" s="41">
        <v>1.2780898526536051</v>
      </c>
      <c r="F21" s="41">
        <v>0.8460932999168107</v>
      </c>
      <c r="G21" s="41">
        <v>0.85112103827065444</v>
      </c>
      <c r="H21" s="41">
        <v>0.9514404364314164</v>
      </c>
      <c r="I21" s="41">
        <v>0.69453250662712851</v>
      </c>
      <c r="J21" s="41">
        <v>0.9329130258577274</v>
      </c>
      <c r="K21" s="41">
        <v>0.87754626199226327</v>
      </c>
      <c r="L21" s="41">
        <v>0</v>
      </c>
      <c r="M21" s="41">
        <v>0.30099722922543121</v>
      </c>
      <c r="N21" s="41">
        <v>0.44840677966101694</v>
      </c>
      <c r="O21" s="41">
        <v>0.31888095016148577</v>
      </c>
      <c r="P21" s="41">
        <v>1.0665352345264167</v>
      </c>
    </row>
    <row r="22" spans="1:16">
      <c r="A22" s="39" t="s">
        <v>53</v>
      </c>
      <c r="B22" s="37">
        <v>0</v>
      </c>
      <c r="C22" s="37">
        <v>0</v>
      </c>
      <c r="D22" s="37">
        <v>0</v>
      </c>
      <c r="E22" s="37"/>
      <c r="F22" s="37"/>
      <c r="G22" s="37">
        <v>0</v>
      </c>
      <c r="H22" s="37"/>
      <c r="I22" s="37"/>
      <c r="J22" s="37">
        <v>0</v>
      </c>
      <c r="K22" s="37">
        <v>0</v>
      </c>
      <c r="L22" s="37">
        <v>0</v>
      </c>
      <c r="M22" s="37"/>
      <c r="N22" s="37"/>
      <c r="O22" s="37">
        <v>0</v>
      </c>
      <c r="P22" s="37">
        <v>0</v>
      </c>
    </row>
    <row r="23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63.75">
      <c r="A24" s="33" t="s">
        <v>54</v>
      </c>
      <c r="B24" s="35" t="s">
        <v>26</v>
      </c>
      <c r="C24" s="35" t="s">
        <v>25</v>
      </c>
      <c r="D24" s="34" t="s">
        <v>34</v>
      </c>
      <c r="E24" s="35" t="s">
        <v>35</v>
      </c>
      <c r="F24" s="35" t="s">
        <v>36</v>
      </c>
      <c r="G24" s="34" t="s">
        <v>28</v>
      </c>
      <c r="H24" s="35" t="s">
        <v>0</v>
      </c>
      <c r="I24" s="35" t="s">
        <v>37</v>
      </c>
      <c r="J24" s="34" t="s">
        <v>29</v>
      </c>
      <c r="K24" s="34" t="s">
        <v>22</v>
      </c>
      <c r="L24" s="34" t="s">
        <v>21</v>
      </c>
      <c r="M24" s="35" t="s">
        <v>38</v>
      </c>
      <c r="N24" s="35" t="s">
        <v>39</v>
      </c>
      <c r="O24" s="34" t="s">
        <v>30</v>
      </c>
      <c r="P24" s="34" t="s">
        <v>8</v>
      </c>
    </row>
    <row r="25" spans="1:16">
      <c r="A25" s="36" t="s">
        <v>40</v>
      </c>
      <c r="B25" s="37">
        <v>8657607</v>
      </c>
      <c r="C25" s="37">
        <v>231709</v>
      </c>
      <c r="D25" s="37">
        <f t="shared" ref="D25:D37" si="5">B25+C25</f>
        <v>8889316</v>
      </c>
      <c r="E25" s="37">
        <v>601533</v>
      </c>
      <c r="F25" s="37">
        <v>8275809</v>
      </c>
      <c r="G25" s="37">
        <f t="shared" ref="G25:G37" si="6">E25+F25</f>
        <v>8877342</v>
      </c>
      <c r="H25" s="37">
        <v>695791</v>
      </c>
      <c r="I25" s="37">
        <v>47927</v>
      </c>
      <c r="J25" s="37">
        <f t="shared" ref="J25:J37" si="7">H25+I25</f>
        <v>743718</v>
      </c>
      <c r="K25" s="37">
        <v>407748</v>
      </c>
      <c r="L25" s="37">
        <v>3138404.6348520382</v>
      </c>
      <c r="M25" s="37">
        <v>1945760</v>
      </c>
      <c r="N25" s="37">
        <v>55198</v>
      </c>
      <c r="O25" s="37">
        <f t="shared" ref="O25:O37" si="8">M25+N25</f>
        <v>2000958</v>
      </c>
      <c r="P25" s="38">
        <f t="shared" ref="P25:P37" si="9">D25+G25+J25+K25+L25+O25</f>
        <v>24057486.634852037</v>
      </c>
    </row>
    <row r="26" spans="1:16">
      <c r="A26" s="36" t="s">
        <v>41</v>
      </c>
      <c r="B26" s="37">
        <v>28611901</v>
      </c>
      <c r="C26" s="37">
        <v>875101</v>
      </c>
      <c r="D26" s="37">
        <f t="shared" si="5"/>
        <v>29487002</v>
      </c>
      <c r="E26" s="37">
        <v>0</v>
      </c>
      <c r="F26" s="37">
        <v>3746088</v>
      </c>
      <c r="G26" s="37">
        <f t="shared" si="6"/>
        <v>3746088</v>
      </c>
      <c r="H26" s="37">
        <v>13556849</v>
      </c>
      <c r="I26" s="37">
        <v>643438</v>
      </c>
      <c r="J26" s="37">
        <f t="shared" si="7"/>
        <v>14200287</v>
      </c>
      <c r="K26" s="37">
        <v>2826044</v>
      </c>
      <c r="L26" s="37">
        <v>3571649.0700000003</v>
      </c>
      <c r="M26" s="37">
        <v>13036018</v>
      </c>
      <c r="N26" s="37">
        <v>398311</v>
      </c>
      <c r="O26" s="37">
        <f t="shared" si="8"/>
        <v>13434329</v>
      </c>
      <c r="P26" s="38">
        <f t="shared" si="9"/>
        <v>67265399.069999993</v>
      </c>
    </row>
    <row r="27" spans="1:16">
      <c r="A27" s="39" t="s">
        <v>42</v>
      </c>
      <c r="B27" s="37">
        <v>9531551</v>
      </c>
      <c r="C27" s="37">
        <v>315408</v>
      </c>
      <c r="D27" s="37">
        <f t="shared" si="5"/>
        <v>9846959</v>
      </c>
      <c r="E27" s="37">
        <v>110002</v>
      </c>
      <c r="F27" s="37">
        <v>1462659</v>
      </c>
      <c r="G27" s="37">
        <f t="shared" si="6"/>
        <v>1572661</v>
      </c>
      <c r="H27" s="37">
        <v>6550497</v>
      </c>
      <c r="I27" s="37">
        <v>460968</v>
      </c>
      <c r="J27" s="37">
        <f t="shared" si="7"/>
        <v>7011465</v>
      </c>
      <c r="K27" s="37">
        <v>1176101</v>
      </c>
      <c r="L27" s="37">
        <v>2737432.2427658536</v>
      </c>
      <c r="M27" s="37">
        <v>7932796</v>
      </c>
      <c r="N27" s="37">
        <v>227710</v>
      </c>
      <c r="O27" s="37">
        <f t="shared" si="8"/>
        <v>8160506</v>
      </c>
      <c r="P27" s="38">
        <f t="shared" si="9"/>
        <v>30505124.242765855</v>
      </c>
    </row>
    <row r="28" spans="1:16">
      <c r="A28" s="39" t="s">
        <v>43</v>
      </c>
      <c r="B28" s="37">
        <v>19710359</v>
      </c>
      <c r="C28" s="37">
        <v>1035535</v>
      </c>
      <c r="D28" s="37">
        <f t="shared" si="5"/>
        <v>20745894</v>
      </c>
      <c r="E28" s="37">
        <v>170537</v>
      </c>
      <c r="F28" s="37">
        <v>489466</v>
      </c>
      <c r="G28" s="37">
        <f t="shared" si="6"/>
        <v>660003</v>
      </c>
      <c r="H28" s="37">
        <v>2826134</v>
      </c>
      <c r="I28" s="37">
        <v>157882</v>
      </c>
      <c r="J28" s="37">
        <f t="shared" si="7"/>
        <v>2984016</v>
      </c>
      <c r="K28" s="37">
        <v>1120929</v>
      </c>
      <c r="L28" s="37">
        <v>569019.85314214928</v>
      </c>
      <c r="M28" s="37">
        <v>5599644</v>
      </c>
      <c r="N28" s="37">
        <v>165965</v>
      </c>
      <c r="O28" s="37">
        <f t="shared" si="8"/>
        <v>5765609</v>
      </c>
      <c r="P28" s="38">
        <f t="shared" si="9"/>
        <v>31845470.85314215</v>
      </c>
    </row>
    <row r="29" spans="1:16">
      <c r="A29" s="39" t="s">
        <v>44</v>
      </c>
      <c r="B29" s="37">
        <v>40980842</v>
      </c>
      <c r="C29" s="37">
        <v>1212083</v>
      </c>
      <c r="D29" s="37">
        <f t="shared" si="5"/>
        <v>42192925</v>
      </c>
      <c r="E29" s="37">
        <v>3253</v>
      </c>
      <c r="F29" s="37">
        <v>1959548</v>
      </c>
      <c r="G29" s="37">
        <f t="shared" si="6"/>
        <v>1962801</v>
      </c>
      <c r="H29" s="37">
        <v>3182393</v>
      </c>
      <c r="I29" s="37">
        <v>223803</v>
      </c>
      <c r="J29" s="37">
        <f t="shared" si="7"/>
        <v>3406196</v>
      </c>
      <c r="K29" s="37">
        <v>1007874</v>
      </c>
      <c r="L29" s="37">
        <v>1352726.5864430065</v>
      </c>
      <c r="M29" s="37">
        <v>7381827</v>
      </c>
      <c r="N29" s="37">
        <v>179377</v>
      </c>
      <c r="O29" s="37">
        <f t="shared" si="8"/>
        <v>7561204</v>
      </c>
      <c r="P29" s="38">
        <f t="shared" si="9"/>
        <v>57483726.586443007</v>
      </c>
    </row>
    <row r="30" spans="1:16">
      <c r="A30" s="39" t="s">
        <v>45</v>
      </c>
      <c r="B30" s="40">
        <v>82755870</v>
      </c>
      <c r="C30" s="40">
        <v>3119479</v>
      </c>
      <c r="D30" s="40">
        <f t="shared" si="5"/>
        <v>85875349</v>
      </c>
      <c r="E30" s="40">
        <v>459277</v>
      </c>
      <c r="F30" s="40">
        <v>2572092</v>
      </c>
      <c r="G30" s="40">
        <f t="shared" si="6"/>
        <v>3031369</v>
      </c>
      <c r="H30" s="40">
        <v>44330912</v>
      </c>
      <c r="I30" s="40">
        <v>2882621</v>
      </c>
      <c r="J30" s="40">
        <f t="shared" si="7"/>
        <v>47213533</v>
      </c>
      <c r="K30" s="40">
        <v>4563416</v>
      </c>
      <c r="L30" s="40">
        <v>2337577.7681053467</v>
      </c>
      <c r="M30" s="40">
        <v>24832227</v>
      </c>
      <c r="N30" s="40">
        <v>798640</v>
      </c>
      <c r="O30" s="40">
        <f t="shared" si="8"/>
        <v>25630867</v>
      </c>
      <c r="P30" s="38">
        <f t="shared" si="9"/>
        <v>168652111.76810536</v>
      </c>
    </row>
    <row r="31" spans="1:16">
      <c r="A31" s="39" t="s">
        <v>46</v>
      </c>
      <c r="B31" s="40">
        <v>0</v>
      </c>
      <c r="C31" s="40">
        <v>0</v>
      </c>
      <c r="D31" s="40">
        <f t="shared" si="5"/>
        <v>0</v>
      </c>
      <c r="E31" s="40">
        <v>0</v>
      </c>
      <c r="F31" s="40">
        <v>0</v>
      </c>
      <c r="G31" s="40">
        <f t="shared" si="6"/>
        <v>0</v>
      </c>
      <c r="H31" s="40">
        <v>0</v>
      </c>
      <c r="I31" s="40">
        <v>0</v>
      </c>
      <c r="J31" s="40">
        <f t="shared" si="7"/>
        <v>0</v>
      </c>
      <c r="K31" s="40">
        <v>0</v>
      </c>
      <c r="L31" s="40">
        <v>0</v>
      </c>
      <c r="M31" s="40">
        <v>0</v>
      </c>
      <c r="N31" s="40">
        <v>0</v>
      </c>
      <c r="O31" s="40">
        <f t="shared" si="8"/>
        <v>0</v>
      </c>
      <c r="P31" s="38">
        <f t="shared" si="9"/>
        <v>0</v>
      </c>
    </row>
    <row r="32" spans="1:16">
      <c r="A32" s="39" t="s">
        <v>47</v>
      </c>
      <c r="B32" s="40">
        <v>3015081</v>
      </c>
      <c r="C32" s="40">
        <v>2003512</v>
      </c>
      <c r="D32" s="40">
        <f t="shared" si="5"/>
        <v>5018593</v>
      </c>
      <c r="E32" s="40">
        <v>0</v>
      </c>
      <c r="F32" s="40">
        <v>0</v>
      </c>
      <c r="G32" s="40">
        <f t="shared" si="6"/>
        <v>0</v>
      </c>
      <c r="H32" s="40">
        <v>0</v>
      </c>
      <c r="I32" s="40">
        <v>-198202</v>
      </c>
      <c r="J32" s="40">
        <f t="shared" si="7"/>
        <v>-198202</v>
      </c>
      <c r="K32" s="40">
        <v>954021</v>
      </c>
      <c r="L32" s="40">
        <v>327355.22964787047</v>
      </c>
      <c r="M32" s="40">
        <v>1382260</v>
      </c>
      <c r="N32" s="40">
        <v>-161420</v>
      </c>
      <c r="O32" s="40">
        <f t="shared" si="8"/>
        <v>1220840</v>
      </c>
      <c r="P32" s="38">
        <f t="shared" si="9"/>
        <v>7322607.2296478702</v>
      </c>
    </row>
    <row r="33" spans="1:16">
      <c r="A33" s="39" t="s">
        <v>48</v>
      </c>
      <c r="B33" s="40">
        <v>4730517</v>
      </c>
      <c r="C33" s="40">
        <v>1518368</v>
      </c>
      <c r="D33" s="40">
        <f t="shared" si="5"/>
        <v>6248885</v>
      </c>
      <c r="E33" s="40">
        <v>0</v>
      </c>
      <c r="F33" s="40">
        <v>0</v>
      </c>
      <c r="G33" s="40">
        <f t="shared" si="6"/>
        <v>0</v>
      </c>
      <c r="H33" s="40">
        <v>5996752</v>
      </c>
      <c r="I33" s="40">
        <v>890323</v>
      </c>
      <c r="J33" s="40">
        <f t="shared" si="7"/>
        <v>6887075</v>
      </c>
      <c r="K33" s="40">
        <v>358582</v>
      </c>
      <c r="L33" s="40">
        <v>1150053.0798958349</v>
      </c>
      <c r="M33" s="40">
        <v>423420</v>
      </c>
      <c r="N33" s="40">
        <v>414524</v>
      </c>
      <c r="O33" s="40">
        <f t="shared" si="8"/>
        <v>837944</v>
      </c>
      <c r="P33" s="38">
        <f t="shared" si="9"/>
        <v>15482539.079895835</v>
      </c>
    </row>
    <row r="34" spans="1:16">
      <c r="A34" s="39" t="s">
        <v>49</v>
      </c>
      <c r="B34" s="40">
        <v>1110241</v>
      </c>
      <c r="C34" s="40">
        <v>6856</v>
      </c>
      <c r="D34" s="40">
        <f t="shared" si="5"/>
        <v>1117097</v>
      </c>
      <c r="E34" s="40">
        <v>0</v>
      </c>
      <c r="F34" s="40">
        <v>0</v>
      </c>
      <c r="G34" s="40">
        <f t="shared" si="6"/>
        <v>0</v>
      </c>
      <c r="H34" s="40">
        <v>83227</v>
      </c>
      <c r="I34" s="40">
        <v>8242</v>
      </c>
      <c r="J34" s="40">
        <f t="shared" si="7"/>
        <v>91469</v>
      </c>
      <c r="K34" s="40">
        <v>10047</v>
      </c>
      <c r="L34" s="40">
        <v>1979410.6905363479</v>
      </c>
      <c r="M34" s="40">
        <v>57015</v>
      </c>
      <c r="N34" s="40">
        <v>1946</v>
      </c>
      <c r="O34" s="40">
        <f t="shared" si="8"/>
        <v>58961</v>
      </c>
      <c r="P34" s="38">
        <f t="shared" si="9"/>
        <v>3256984.6905363481</v>
      </c>
    </row>
    <row r="35" spans="1:16">
      <c r="A35" s="39" t="s">
        <v>50</v>
      </c>
      <c r="B35" s="40">
        <v>0</v>
      </c>
      <c r="C35" s="40">
        <v>0</v>
      </c>
      <c r="D35" s="40">
        <f t="shared" si="5"/>
        <v>0</v>
      </c>
      <c r="E35" s="40">
        <v>49124</v>
      </c>
      <c r="F35" s="40">
        <v>676089</v>
      </c>
      <c r="G35" s="40">
        <f t="shared" si="6"/>
        <v>725213</v>
      </c>
      <c r="H35" s="40">
        <v>106904</v>
      </c>
      <c r="I35" s="40">
        <v>5453</v>
      </c>
      <c r="J35" s="40">
        <f t="shared" si="7"/>
        <v>112357</v>
      </c>
      <c r="K35" s="40">
        <v>0</v>
      </c>
      <c r="L35" s="40">
        <v>0</v>
      </c>
      <c r="M35" s="40">
        <v>0</v>
      </c>
      <c r="N35" s="40">
        <v>0</v>
      </c>
      <c r="O35" s="40">
        <f t="shared" si="8"/>
        <v>0</v>
      </c>
      <c r="P35" s="38">
        <f t="shared" si="9"/>
        <v>837570</v>
      </c>
    </row>
    <row r="36" spans="1:16">
      <c r="A36" s="39" t="s">
        <v>51</v>
      </c>
      <c r="B36" s="40">
        <v>0</v>
      </c>
      <c r="C36" s="40">
        <v>0</v>
      </c>
      <c r="D36" s="40">
        <f t="shared" si="5"/>
        <v>0</v>
      </c>
      <c r="E36" s="40">
        <v>0</v>
      </c>
      <c r="F36" s="40">
        <v>0</v>
      </c>
      <c r="G36" s="40">
        <f t="shared" si="6"/>
        <v>0</v>
      </c>
      <c r="H36" s="40">
        <v>0</v>
      </c>
      <c r="I36" s="40">
        <v>0</v>
      </c>
      <c r="J36" s="40">
        <f t="shared" si="7"/>
        <v>0</v>
      </c>
      <c r="K36" s="40">
        <v>0</v>
      </c>
      <c r="L36" s="40">
        <v>0</v>
      </c>
      <c r="M36" s="40">
        <v>0</v>
      </c>
      <c r="N36" s="40">
        <v>0</v>
      </c>
      <c r="O36" s="40">
        <f t="shared" si="8"/>
        <v>0</v>
      </c>
      <c r="P36" s="38">
        <f t="shared" si="9"/>
        <v>0</v>
      </c>
    </row>
    <row r="37" spans="1:16">
      <c r="A37" s="39" t="s">
        <v>133</v>
      </c>
      <c r="B37" s="37">
        <v>-8910969</v>
      </c>
      <c r="C37" s="37">
        <v>7282550</v>
      </c>
      <c r="D37" s="37">
        <f t="shared" si="5"/>
        <v>-1628419</v>
      </c>
      <c r="E37" s="37">
        <v>137409</v>
      </c>
      <c r="F37" s="37">
        <v>12609871</v>
      </c>
      <c r="G37" s="37">
        <f t="shared" si="6"/>
        <v>12747280</v>
      </c>
      <c r="H37" s="37">
        <v>11478535</v>
      </c>
      <c r="I37" s="37">
        <v>-1049509</v>
      </c>
      <c r="J37" s="37">
        <f t="shared" si="7"/>
        <v>10429026</v>
      </c>
      <c r="K37" s="37">
        <v>-225424</v>
      </c>
      <c r="L37" s="37">
        <v>9577442.7402356975</v>
      </c>
      <c r="M37" s="37">
        <v>8278795</v>
      </c>
      <c r="N37" s="37">
        <v>-2011596</v>
      </c>
      <c r="O37" s="37">
        <f t="shared" si="8"/>
        <v>6267199</v>
      </c>
      <c r="P37" s="38">
        <f t="shared" si="9"/>
        <v>37167104.740235701</v>
      </c>
    </row>
    <row r="38" spans="1:16">
      <c r="A38" s="39"/>
      <c r="B38" s="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</row>
    <row r="39" spans="1:16">
      <c r="A39" s="39" t="s">
        <v>52</v>
      </c>
      <c r="B39" s="41">
        <v>0.86042700783950454</v>
      </c>
      <c r="C39" s="41">
        <v>0.77943025745646588</v>
      </c>
      <c r="D39" s="41">
        <v>0.85652851259399043</v>
      </c>
      <c r="E39" s="41">
        <v>0.93449620082775464</v>
      </c>
      <c r="F39" s="41">
        <v>0.82581355124609968</v>
      </c>
      <c r="G39" s="41">
        <v>0.8334510705217123</v>
      </c>
      <c r="H39" s="41">
        <v>0.87753123556553791</v>
      </c>
      <c r="I39" s="41">
        <v>0.9032889691189423</v>
      </c>
      <c r="J39" s="41">
        <v>0.87872847897405426</v>
      </c>
      <c r="K39" s="41">
        <v>0.90387068612402999</v>
      </c>
      <c r="L39" s="41">
        <v>0.85364416752175731</v>
      </c>
      <c r="M39" s="41">
        <v>0.88246638960564494</v>
      </c>
      <c r="N39" s="41">
        <v>1.0232069704418862</v>
      </c>
      <c r="O39" s="41">
        <v>0.88710015385242491</v>
      </c>
      <c r="P39" s="41">
        <v>0.86724388528348373</v>
      </c>
    </row>
    <row r="40" spans="1:16">
      <c r="A40" s="39" t="s">
        <v>53</v>
      </c>
      <c r="B40" s="37">
        <v>0</v>
      </c>
      <c r="C40" s="37">
        <v>0</v>
      </c>
      <c r="D40" s="37">
        <v>0</v>
      </c>
      <c r="E40" s="37"/>
      <c r="F40" s="37"/>
      <c r="G40" s="37">
        <v>6430969</v>
      </c>
      <c r="H40" s="37"/>
      <c r="I40" s="37"/>
      <c r="J40" s="37">
        <v>0</v>
      </c>
      <c r="K40" s="37">
        <v>0</v>
      </c>
      <c r="L40" s="37">
        <v>1684674</v>
      </c>
      <c r="M40" s="37"/>
      <c r="N40" s="37"/>
      <c r="O40" s="37">
        <v>0</v>
      </c>
      <c r="P40" s="37">
        <v>0</v>
      </c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63.75">
      <c r="A42" s="33" t="s">
        <v>55</v>
      </c>
      <c r="B42" s="35" t="s">
        <v>26</v>
      </c>
      <c r="C42" s="35" t="s">
        <v>25</v>
      </c>
      <c r="D42" s="34" t="s">
        <v>34</v>
      </c>
      <c r="E42" s="35" t="s">
        <v>35</v>
      </c>
      <c r="F42" s="35" t="s">
        <v>36</v>
      </c>
      <c r="G42" s="34" t="s">
        <v>28</v>
      </c>
      <c r="H42" s="35" t="s">
        <v>0</v>
      </c>
      <c r="I42" s="35" t="s">
        <v>37</v>
      </c>
      <c r="J42" s="34" t="s">
        <v>29</v>
      </c>
      <c r="K42" s="34" t="s">
        <v>22</v>
      </c>
      <c r="L42" s="34" t="s">
        <v>21</v>
      </c>
      <c r="M42" s="35" t="s">
        <v>38</v>
      </c>
      <c r="N42" s="35" t="s">
        <v>39</v>
      </c>
      <c r="O42" s="34" t="s">
        <v>30</v>
      </c>
      <c r="P42" s="34" t="s">
        <v>8</v>
      </c>
    </row>
    <row r="43" spans="1:16">
      <c r="A43" s="36" t="s">
        <v>40</v>
      </c>
      <c r="B43" s="37">
        <v>5165206</v>
      </c>
      <c r="C43" s="37">
        <v>2895051</v>
      </c>
      <c r="D43" s="37">
        <f t="shared" ref="D43:D55" si="10">B43+C43</f>
        <v>8060257</v>
      </c>
      <c r="E43" s="37">
        <v>432550</v>
      </c>
      <c r="F43" s="37">
        <v>12589909</v>
      </c>
      <c r="G43" s="37">
        <f t="shared" ref="G43:G55" si="11">E43+F43</f>
        <v>13022459</v>
      </c>
      <c r="H43" s="37">
        <v>1092508</v>
      </c>
      <c r="I43" s="37">
        <v>122484</v>
      </c>
      <c r="J43" s="37">
        <f t="shared" ref="J43:J55" si="12">H43+I43</f>
        <v>1214992</v>
      </c>
      <c r="K43" s="37">
        <v>1072968</v>
      </c>
      <c r="L43" s="37">
        <v>1462085.8301891049</v>
      </c>
      <c r="M43" s="37">
        <v>2930127</v>
      </c>
      <c r="N43" s="37">
        <v>420337</v>
      </c>
      <c r="O43" s="37">
        <f t="shared" ref="O43:O55" si="13">M43+N43</f>
        <v>3350464</v>
      </c>
      <c r="P43" s="38">
        <f t="shared" ref="P43:P55" si="14">D43+G43+J43+K43+L43+O43</f>
        <v>28183225.830189105</v>
      </c>
    </row>
    <row r="44" spans="1:16">
      <c r="A44" s="36" t="s">
        <v>41</v>
      </c>
      <c r="B44" s="37">
        <v>50258769</v>
      </c>
      <c r="C44" s="37">
        <v>18795994</v>
      </c>
      <c r="D44" s="37">
        <f t="shared" si="10"/>
        <v>69054763</v>
      </c>
      <c r="E44" s="37">
        <v>0</v>
      </c>
      <c r="F44" s="37">
        <v>5433226</v>
      </c>
      <c r="G44" s="37">
        <f t="shared" si="11"/>
        <v>5433226</v>
      </c>
      <c r="H44" s="37">
        <v>20669579</v>
      </c>
      <c r="I44" s="37">
        <v>1864148</v>
      </c>
      <c r="J44" s="37">
        <f t="shared" si="12"/>
        <v>22533727</v>
      </c>
      <c r="K44" s="37">
        <v>4779146</v>
      </c>
      <c r="L44" s="37">
        <v>0</v>
      </c>
      <c r="M44" s="37">
        <v>22708287</v>
      </c>
      <c r="N44" s="37">
        <v>3391815</v>
      </c>
      <c r="O44" s="37">
        <f t="shared" si="13"/>
        <v>26100102</v>
      </c>
      <c r="P44" s="38">
        <f t="shared" si="14"/>
        <v>127900964</v>
      </c>
    </row>
    <row r="45" spans="1:16">
      <c r="A45" s="39" t="s">
        <v>42</v>
      </c>
      <c r="B45" s="40">
        <v>8143488</v>
      </c>
      <c r="C45" s="40">
        <v>7902774</v>
      </c>
      <c r="D45" s="40">
        <f t="shared" si="10"/>
        <v>16046262</v>
      </c>
      <c r="E45" s="40">
        <v>80848</v>
      </c>
      <c r="F45" s="40">
        <v>2434257</v>
      </c>
      <c r="G45" s="40">
        <f t="shared" si="11"/>
        <v>2515105</v>
      </c>
      <c r="H45" s="40">
        <v>10274055</v>
      </c>
      <c r="I45" s="40">
        <v>1072341</v>
      </c>
      <c r="J45" s="40">
        <f t="shared" si="12"/>
        <v>11346396</v>
      </c>
      <c r="K45" s="40">
        <v>3240536</v>
      </c>
      <c r="L45" s="40">
        <v>1275285.1715819077</v>
      </c>
      <c r="M45" s="40">
        <v>11344300</v>
      </c>
      <c r="N45" s="40">
        <v>1692633</v>
      </c>
      <c r="O45" s="40">
        <f t="shared" si="13"/>
        <v>13036933</v>
      </c>
      <c r="P45" s="38">
        <f t="shared" si="14"/>
        <v>47460517.171581909</v>
      </c>
    </row>
    <row r="46" spans="1:16">
      <c r="A46" s="39" t="s">
        <v>43</v>
      </c>
      <c r="B46" s="40">
        <v>18141295</v>
      </c>
      <c r="C46" s="40">
        <v>19479857</v>
      </c>
      <c r="D46" s="40">
        <f t="shared" si="10"/>
        <v>37621152</v>
      </c>
      <c r="E46" s="40">
        <v>97830</v>
      </c>
      <c r="F46" s="40">
        <v>978406</v>
      </c>
      <c r="G46" s="40">
        <f t="shared" si="11"/>
        <v>1076236</v>
      </c>
      <c r="H46" s="40">
        <v>4442707</v>
      </c>
      <c r="I46" s="40">
        <v>353855</v>
      </c>
      <c r="J46" s="40">
        <f t="shared" si="12"/>
        <v>4796562</v>
      </c>
      <c r="K46" s="40">
        <v>3016521</v>
      </c>
      <c r="L46" s="40">
        <v>265088.78273264621</v>
      </c>
      <c r="M46" s="40">
        <v>8007775</v>
      </c>
      <c r="N46" s="40">
        <v>1233669</v>
      </c>
      <c r="O46" s="40">
        <f t="shared" si="13"/>
        <v>9241444</v>
      </c>
      <c r="P46" s="38">
        <f t="shared" si="14"/>
        <v>56017003.782732643</v>
      </c>
    </row>
    <row r="47" spans="1:16">
      <c r="A47" s="39" t="s">
        <v>44</v>
      </c>
      <c r="B47" s="40">
        <v>38362591</v>
      </c>
      <c r="C47" s="40">
        <v>27438451</v>
      </c>
      <c r="D47" s="40">
        <f t="shared" si="10"/>
        <v>65801042</v>
      </c>
      <c r="E47" s="40">
        <v>2390</v>
      </c>
      <c r="F47" s="40">
        <v>3261218</v>
      </c>
      <c r="G47" s="40">
        <f t="shared" si="11"/>
        <v>3263608</v>
      </c>
      <c r="H47" s="40">
        <v>4991489</v>
      </c>
      <c r="I47" s="40">
        <v>731048</v>
      </c>
      <c r="J47" s="40">
        <f t="shared" si="12"/>
        <v>5722537</v>
      </c>
      <c r="K47" s="40">
        <v>2745424</v>
      </c>
      <c r="L47" s="40">
        <v>630193.55509320472</v>
      </c>
      <c r="M47" s="40">
        <v>10556386</v>
      </c>
      <c r="N47" s="40">
        <v>1333358</v>
      </c>
      <c r="O47" s="40">
        <f t="shared" si="13"/>
        <v>11889744</v>
      </c>
      <c r="P47" s="38">
        <f t="shared" si="14"/>
        <v>90052548.555093199</v>
      </c>
    </row>
    <row r="48" spans="1:16">
      <c r="A48" s="39" t="s">
        <v>45</v>
      </c>
      <c r="B48" s="40">
        <v>69946853</v>
      </c>
      <c r="C48" s="40">
        <v>34804048</v>
      </c>
      <c r="D48" s="40">
        <f t="shared" si="10"/>
        <v>104750901</v>
      </c>
      <c r="E48" s="40">
        <v>330231</v>
      </c>
      <c r="F48" s="40">
        <v>4178562</v>
      </c>
      <c r="G48" s="40">
        <f t="shared" si="11"/>
        <v>4508793</v>
      </c>
      <c r="H48" s="40">
        <v>69642234</v>
      </c>
      <c r="I48" s="40">
        <v>7986136</v>
      </c>
      <c r="J48" s="40">
        <f t="shared" si="12"/>
        <v>77628370</v>
      </c>
      <c r="K48" s="40">
        <v>12468361</v>
      </c>
      <c r="L48" s="40">
        <v>1089005.3161908586</v>
      </c>
      <c r="M48" s="40">
        <v>34242846</v>
      </c>
      <c r="N48" s="40">
        <v>5716985</v>
      </c>
      <c r="O48" s="40">
        <f t="shared" si="13"/>
        <v>39959831</v>
      </c>
      <c r="P48" s="38">
        <f t="shared" si="14"/>
        <v>240405261.31619087</v>
      </c>
    </row>
    <row r="49" spans="1:16">
      <c r="A49" s="39" t="s">
        <v>46</v>
      </c>
      <c r="B49" s="40">
        <v>0</v>
      </c>
      <c r="C49" s="40">
        <v>0</v>
      </c>
      <c r="D49" s="40">
        <f t="shared" si="10"/>
        <v>0</v>
      </c>
      <c r="E49" s="40">
        <v>0</v>
      </c>
      <c r="F49" s="40">
        <v>0</v>
      </c>
      <c r="G49" s="40">
        <f t="shared" si="11"/>
        <v>0</v>
      </c>
      <c r="H49" s="40">
        <v>0</v>
      </c>
      <c r="I49" s="40">
        <v>0</v>
      </c>
      <c r="J49" s="40">
        <f t="shared" si="12"/>
        <v>0</v>
      </c>
      <c r="K49" s="40">
        <v>0</v>
      </c>
      <c r="L49" s="40">
        <v>0</v>
      </c>
      <c r="M49" s="40">
        <v>0</v>
      </c>
      <c r="N49" s="40">
        <v>0</v>
      </c>
      <c r="O49" s="40">
        <f t="shared" si="13"/>
        <v>0</v>
      </c>
      <c r="P49" s="38">
        <f t="shared" si="14"/>
        <v>0</v>
      </c>
    </row>
    <row r="50" spans="1:16">
      <c r="A50" s="39" t="s">
        <v>47</v>
      </c>
      <c r="B50" s="40">
        <v>1815917</v>
      </c>
      <c r="C50" s="40">
        <v>12606373</v>
      </c>
      <c r="D50" s="40">
        <f t="shared" si="10"/>
        <v>14422290</v>
      </c>
      <c r="E50" s="40">
        <v>0</v>
      </c>
      <c r="F50" s="40">
        <v>0</v>
      </c>
      <c r="G50" s="40">
        <f t="shared" si="11"/>
        <v>0</v>
      </c>
      <c r="H50" s="40">
        <v>0</v>
      </c>
      <c r="I50" s="40">
        <v>-938179</v>
      </c>
      <c r="J50" s="40">
        <f t="shared" si="12"/>
        <v>-938179</v>
      </c>
      <c r="K50" s="40">
        <v>1655557</v>
      </c>
      <c r="L50" s="40">
        <v>152504.69534468316</v>
      </c>
      <c r="M50" s="40">
        <v>1976702</v>
      </c>
      <c r="N50" s="40">
        <v>-1038435</v>
      </c>
      <c r="O50" s="40">
        <f t="shared" si="13"/>
        <v>938267</v>
      </c>
      <c r="P50" s="38">
        <f t="shared" si="14"/>
        <v>16230439.695344683</v>
      </c>
    </row>
    <row r="51" spans="1:16">
      <c r="A51" s="39" t="s">
        <v>48</v>
      </c>
      <c r="B51" s="40">
        <v>7541856</v>
      </c>
      <c r="C51" s="40">
        <v>21066130</v>
      </c>
      <c r="D51" s="40">
        <f t="shared" si="10"/>
        <v>28607986</v>
      </c>
      <c r="E51" s="40">
        <v>0</v>
      </c>
      <c r="F51" s="40">
        <v>0</v>
      </c>
      <c r="G51" s="40">
        <f t="shared" si="11"/>
        <v>0</v>
      </c>
      <c r="H51" s="40">
        <v>10802725</v>
      </c>
      <c r="I51" s="40">
        <v>2416342</v>
      </c>
      <c r="J51" s="40">
        <f t="shared" si="12"/>
        <v>13219067</v>
      </c>
      <c r="K51" s="40">
        <v>740521</v>
      </c>
      <c r="L51" s="40">
        <v>649328.08859298378</v>
      </c>
      <c r="M51" s="40">
        <v>779176</v>
      </c>
      <c r="N51" s="40">
        <v>2749483</v>
      </c>
      <c r="O51" s="40">
        <f t="shared" si="13"/>
        <v>3528659</v>
      </c>
      <c r="P51" s="38">
        <f t="shared" si="14"/>
        <v>46745561.088592984</v>
      </c>
    </row>
    <row r="52" spans="1:16">
      <c r="A52" s="39" t="s">
        <v>49</v>
      </c>
      <c r="B52" s="40">
        <v>641484</v>
      </c>
      <c r="C52" s="40">
        <v>49910</v>
      </c>
      <c r="D52" s="40">
        <f t="shared" si="10"/>
        <v>691394</v>
      </c>
      <c r="E52" s="40">
        <v>0</v>
      </c>
      <c r="F52" s="40">
        <v>0</v>
      </c>
      <c r="G52" s="40">
        <f t="shared" si="11"/>
        <v>0</v>
      </c>
      <c r="H52" s="40">
        <v>156540</v>
      </c>
      <c r="I52" s="40">
        <v>22370</v>
      </c>
      <c r="J52" s="40">
        <f t="shared" si="12"/>
        <v>178910</v>
      </c>
      <c r="K52" s="40">
        <v>27553</v>
      </c>
      <c r="L52" s="40">
        <v>3468.3289487581264</v>
      </c>
      <c r="M52" s="40">
        <v>81535</v>
      </c>
      <c r="N52" s="40">
        <v>14462</v>
      </c>
      <c r="O52" s="40">
        <f t="shared" si="13"/>
        <v>95997</v>
      </c>
      <c r="P52" s="38">
        <f t="shared" si="14"/>
        <v>997322.32894875808</v>
      </c>
    </row>
    <row r="53" spans="1:16">
      <c r="A53" s="39" t="s">
        <v>50</v>
      </c>
      <c r="B53" s="40">
        <v>0</v>
      </c>
      <c r="C53" s="40">
        <v>0</v>
      </c>
      <c r="D53" s="40">
        <f t="shared" si="10"/>
        <v>0</v>
      </c>
      <c r="E53" s="40">
        <v>49124</v>
      </c>
      <c r="F53" s="40">
        <v>676089</v>
      </c>
      <c r="G53" s="40">
        <f t="shared" si="11"/>
        <v>725213</v>
      </c>
      <c r="H53" s="40">
        <v>106904</v>
      </c>
      <c r="I53" s="40">
        <v>5453</v>
      </c>
      <c r="J53" s="40">
        <f t="shared" si="12"/>
        <v>112357</v>
      </c>
      <c r="K53" s="40">
        <v>0</v>
      </c>
      <c r="L53" s="40">
        <v>0</v>
      </c>
      <c r="M53" s="40">
        <v>0</v>
      </c>
      <c r="N53" s="40">
        <v>0</v>
      </c>
      <c r="O53" s="40">
        <f t="shared" si="13"/>
        <v>0</v>
      </c>
      <c r="P53" s="38">
        <f t="shared" si="14"/>
        <v>837570</v>
      </c>
    </row>
    <row r="54" spans="1:16">
      <c r="A54" s="39" t="s">
        <v>51</v>
      </c>
      <c r="B54" s="40">
        <v>0</v>
      </c>
      <c r="C54" s="40">
        <v>0</v>
      </c>
      <c r="D54" s="40">
        <f t="shared" si="10"/>
        <v>0</v>
      </c>
      <c r="E54" s="40">
        <v>0</v>
      </c>
      <c r="F54" s="40">
        <v>0</v>
      </c>
      <c r="G54" s="40">
        <f t="shared" si="11"/>
        <v>0</v>
      </c>
      <c r="H54" s="40">
        <v>0</v>
      </c>
      <c r="I54" s="40">
        <v>0</v>
      </c>
      <c r="J54" s="40">
        <f t="shared" si="12"/>
        <v>0</v>
      </c>
      <c r="K54" s="40">
        <v>0</v>
      </c>
      <c r="L54" s="40">
        <v>0</v>
      </c>
      <c r="M54" s="40">
        <v>0</v>
      </c>
      <c r="N54" s="40">
        <v>0</v>
      </c>
      <c r="O54" s="40">
        <f t="shared" si="13"/>
        <v>0</v>
      </c>
      <c r="P54" s="38">
        <f t="shared" si="14"/>
        <v>0</v>
      </c>
    </row>
    <row r="55" spans="1:16">
      <c r="A55" s="39" t="s">
        <v>133</v>
      </c>
      <c r="B55" s="37">
        <v>62510357</v>
      </c>
      <c r="C55" s="37">
        <v>8134647</v>
      </c>
      <c r="D55" s="37">
        <f t="shared" si="10"/>
        <v>70645004</v>
      </c>
      <c r="E55" s="37">
        <v>-112426</v>
      </c>
      <c r="F55" s="37">
        <v>13079651</v>
      </c>
      <c r="G55" s="37">
        <f t="shared" si="11"/>
        <v>12967225</v>
      </c>
      <c r="H55" s="37">
        <v>58055291</v>
      </c>
      <c r="I55" s="37">
        <v>18379675</v>
      </c>
      <c r="J55" s="37">
        <f t="shared" si="12"/>
        <v>76434966</v>
      </c>
      <c r="K55" s="37">
        <v>3098333</v>
      </c>
      <c r="L55" s="37">
        <v>9361772.79715221</v>
      </c>
      <c r="M55" s="37">
        <v>42497346</v>
      </c>
      <c r="N55" s="37">
        <v>7021892</v>
      </c>
      <c r="O55" s="37">
        <f t="shared" si="13"/>
        <v>49519238</v>
      </c>
      <c r="P55" s="38">
        <f t="shared" si="14"/>
        <v>222026538.79715222</v>
      </c>
    </row>
    <row r="56" spans="1:16">
      <c r="A56" s="39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>
      <c r="A57" s="39" t="s">
        <v>52</v>
      </c>
      <c r="B57" s="41">
        <v>0.88467478822137358</v>
      </c>
      <c r="C57" s="41">
        <v>0.9106673479272096</v>
      </c>
      <c r="D57" s="41">
        <v>0.89560036765478956</v>
      </c>
      <c r="E57" s="41">
        <v>0.91473175943150831</v>
      </c>
      <c r="F57" s="41">
        <v>0.87283319427175199</v>
      </c>
      <c r="G57" s="41">
        <v>0.87427590765187047</v>
      </c>
      <c r="H57" s="41">
        <v>0.86766563691976806</v>
      </c>
      <c r="I57" s="41">
        <v>0.83386964851553858</v>
      </c>
      <c r="J57" s="41">
        <v>0.86539999585690031</v>
      </c>
      <c r="K57" s="41">
        <v>0.89242255611487542</v>
      </c>
      <c r="L57" s="41">
        <v>0.84700417147972007</v>
      </c>
      <c r="M57" s="41">
        <v>0.85349723604276118</v>
      </c>
      <c r="N57" s="41">
        <v>0.83689574046450077</v>
      </c>
      <c r="O57" s="41">
        <v>0.85143327797216051</v>
      </c>
      <c r="P57" s="41">
        <v>0.88144031624335051</v>
      </c>
    </row>
    <row r="58" spans="1:16">
      <c r="A58" s="39" t="s">
        <v>53</v>
      </c>
      <c r="B58" s="37">
        <v>0</v>
      </c>
      <c r="C58" s="37">
        <v>0</v>
      </c>
      <c r="D58" s="37">
        <v>0</v>
      </c>
      <c r="E58" s="37"/>
      <c r="F58" s="37"/>
      <c r="G58" s="37">
        <v>0</v>
      </c>
      <c r="H58" s="37"/>
      <c r="I58" s="37"/>
      <c r="J58" s="37">
        <v>0</v>
      </c>
      <c r="K58" s="37">
        <v>0</v>
      </c>
      <c r="L58" s="37">
        <v>0</v>
      </c>
      <c r="M58" s="37"/>
      <c r="N58" s="37"/>
      <c r="O58" s="37">
        <v>0</v>
      </c>
      <c r="P58" s="37">
        <v>0</v>
      </c>
    </row>
    <row r="59" spans="1:16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ht="63.75">
      <c r="A60" s="33" t="s">
        <v>8</v>
      </c>
      <c r="B60" s="35" t="s">
        <v>26</v>
      </c>
      <c r="C60" s="35" t="s">
        <v>25</v>
      </c>
      <c r="D60" s="34" t="s">
        <v>34</v>
      </c>
      <c r="E60" s="35" t="s">
        <v>35</v>
      </c>
      <c r="F60" s="35" t="s">
        <v>36</v>
      </c>
      <c r="G60" s="34" t="s">
        <v>28</v>
      </c>
      <c r="H60" s="35" t="s">
        <v>0</v>
      </c>
      <c r="I60" s="35" t="s">
        <v>37</v>
      </c>
      <c r="J60" s="34" t="s">
        <v>29</v>
      </c>
      <c r="K60" s="34" t="s">
        <v>22</v>
      </c>
      <c r="L60" s="34" t="s">
        <v>21</v>
      </c>
      <c r="M60" s="35" t="s">
        <v>38</v>
      </c>
      <c r="N60" s="35" t="s">
        <v>39</v>
      </c>
      <c r="O60" s="34" t="s">
        <v>30</v>
      </c>
      <c r="P60" s="34" t="s">
        <v>8</v>
      </c>
    </row>
    <row r="61" spans="1:16">
      <c r="A61" s="36" t="s">
        <v>40</v>
      </c>
      <c r="B61" s="37">
        <f t="shared" ref="B61:O73" si="15">B7+B25+B43</f>
        <v>15558130</v>
      </c>
      <c r="C61" s="37">
        <f t="shared" si="15"/>
        <v>3945042</v>
      </c>
      <c r="D61" s="37">
        <f t="shared" si="15"/>
        <v>19503172</v>
      </c>
      <c r="E61" s="37">
        <f t="shared" si="15"/>
        <v>1047584</v>
      </c>
      <c r="F61" s="37">
        <f t="shared" si="15"/>
        <v>22410555</v>
      </c>
      <c r="G61" s="37">
        <f t="shared" si="15"/>
        <v>23458139</v>
      </c>
      <c r="H61" s="37">
        <f t="shared" si="15"/>
        <v>1869450</v>
      </c>
      <c r="I61" s="37">
        <f t="shared" si="15"/>
        <v>181548</v>
      </c>
      <c r="J61" s="37">
        <f t="shared" si="15"/>
        <v>2050998</v>
      </c>
      <c r="K61" s="37">
        <f t="shared" si="15"/>
        <v>1493408</v>
      </c>
      <c r="L61" s="37">
        <f t="shared" si="15"/>
        <v>4600490.4650411429</v>
      </c>
      <c r="M61" s="37">
        <f t="shared" si="15"/>
        <v>4876389</v>
      </c>
      <c r="N61" s="37">
        <f t="shared" si="15"/>
        <v>475572</v>
      </c>
      <c r="O61" s="37">
        <f t="shared" si="15"/>
        <v>5351961</v>
      </c>
      <c r="P61" s="38">
        <f t="shared" ref="P61:P73" si="16">D61+G61+J61+K61+L61+O61</f>
        <v>56458168.465041146</v>
      </c>
    </row>
    <row r="62" spans="1:16">
      <c r="A62" s="36" t="s">
        <v>41</v>
      </c>
      <c r="B62" s="37">
        <f t="shared" si="15"/>
        <v>78870670</v>
      </c>
      <c r="C62" s="37">
        <f t="shared" si="15"/>
        <v>19671095</v>
      </c>
      <c r="D62" s="37">
        <f t="shared" si="15"/>
        <v>98541765</v>
      </c>
      <c r="E62" s="37">
        <f t="shared" si="15"/>
        <v>0</v>
      </c>
      <c r="F62" s="37">
        <f t="shared" si="15"/>
        <v>9878592</v>
      </c>
      <c r="G62" s="37">
        <f t="shared" si="15"/>
        <v>9878592</v>
      </c>
      <c r="H62" s="37">
        <f t="shared" si="15"/>
        <v>35768591</v>
      </c>
      <c r="I62" s="37">
        <f t="shared" si="15"/>
        <v>2657103</v>
      </c>
      <c r="J62" s="37">
        <f t="shared" si="15"/>
        <v>38425694</v>
      </c>
      <c r="K62" s="37">
        <f t="shared" si="15"/>
        <v>7605190</v>
      </c>
      <c r="L62" s="37">
        <f t="shared" si="15"/>
        <v>3571649.0700000003</v>
      </c>
      <c r="M62" s="37">
        <f t="shared" si="15"/>
        <v>35747706</v>
      </c>
      <c r="N62" s="37">
        <f t="shared" si="15"/>
        <v>3790401</v>
      </c>
      <c r="O62" s="37">
        <f t="shared" si="15"/>
        <v>39538107</v>
      </c>
      <c r="P62" s="38">
        <f t="shared" si="16"/>
        <v>197560997.06999999</v>
      </c>
    </row>
    <row r="63" spans="1:16">
      <c r="A63" s="39" t="s">
        <v>42</v>
      </c>
      <c r="B63" s="37">
        <f t="shared" si="15"/>
        <v>19505310</v>
      </c>
      <c r="C63" s="37">
        <f t="shared" si="15"/>
        <v>9288005</v>
      </c>
      <c r="D63" s="37">
        <f t="shared" si="15"/>
        <v>28793315</v>
      </c>
      <c r="E63" s="37">
        <f t="shared" si="15"/>
        <v>193317</v>
      </c>
      <c r="F63" s="37">
        <f t="shared" si="15"/>
        <v>4169947</v>
      </c>
      <c r="G63" s="37">
        <f t="shared" si="15"/>
        <v>4363264</v>
      </c>
      <c r="H63" s="37">
        <f t="shared" si="15"/>
        <v>17586403</v>
      </c>
      <c r="I63" s="37">
        <f t="shared" si="15"/>
        <v>1640425</v>
      </c>
      <c r="J63" s="37">
        <f t="shared" si="15"/>
        <v>19226828</v>
      </c>
      <c r="K63" s="37">
        <f t="shared" si="15"/>
        <v>4506283</v>
      </c>
      <c r="L63" s="37">
        <f t="shared" si="15"/>
        <v>4012717.4143477613</v>
      </c>
      <c r="M63" s="37">
        <f t="shared" si="15"/>
        <v>19279166</v>
      </c>
      <c r="N63" s="37">
        <f t="shared" si="15"/>
        <v>1920501</v>
      </c>
      <c r="O63" s="37">
        <f t="shared" si="15"/>
        <v>21199667</v>
      </c>
      <c r="P63" s="38">
        <f t="shared" si="16"/>
        <v>82102074.414347768</v>
      </c>
    </row>
    <row r="64" spans="1:16">
      <c r="A64" s="39" t="s">
        <v>43</v>
      </c>
      <c r="B64" s="37">
        <f t="shared" si="15"/>
        <v>41593997</v>
      </c>
      <c r="C64" s="37">
        <f t="shared" si="15"/>
        <v>23808322</v>
      </c>
      <c r="D64" s="37">
        <f t="shared" si="15"/>
        <v>65402319</v>
      </c>
      <c r="E64" s="37">
        <f t="shared" si="15"/>
        <v>272194</v>
      </c>
      <c r="F64" s="37">
        <f t="shared" si="15"/>
        <v>1559240</v>
      </c>
      <c r="G64" s="37">
        <f t="shared" si="15"/>
        <v>1831434</v>
      </c>
      <c r="H64" s="37">
        <f t="shared" si="15"/>
        <v>7598728</v>
      </c>
      <c r="I64" s="37">
        <f t="shared" si="15"/>
        <v>548425</v>
      </c>
      <c r="J64" s="37">
        <f t="shared" si="15"/>
        <v>8147153</v>
      </c>
      <c r="K64" s="37">
        <f t="shared" si="15"/>
        <v>4222892</v>
      </c>
      <c r="L64" s="37">
        <f t="shared" si="15"/>
        <v>834108.63587479549</v>
      </c>
      <c r="M64" s="37">
        <f t="shared" si="15"/>
        <v>13608880</v>
      </c>
      <c r="N64" s="37">
        <f t="shared" si="15"/>
        <v>1399749</v>
      </c>
      <c r="O64" s="37">
        <f t="shared" si="15"/>
        <v>15008629</v>
      </c>
      <c r="P64" s="38">
        <f t="shared" si="16"/>
        <v>95446535.635874793</v>
      </c>
    </row>
    <row r="65" spans="1:16">
      <c r="A65" s="39" t="s">
        <v>44</v>
      </c>
      <c r="B65" s="37">
        <f t="shared" si="15"/>
        <v>87103306</v>
      </c>
      <c r="C65" s="37">
        <f t="shared" si="15"/>
        <v>32796228</v>
      </c>
      <c r="D65" s="37">
        <f t="shared" si="15"/>
        <v>119899534</v>
      </c>
      <c r="E65" s="37">
        <f t="shared" si="15"/>
        <v>5716</v>
      </c>
      <c r="F65" s="37">
        <f t="shared" si="15"/>
        <v>5586552</v>
      </c>
      <c r="G65" s="37">
        <f t="shared" si="15"/>
        <v>5592268</v>
      </c>
      <c r="H65" s="37">
        <f t="shared" si="15"/>
        <v>8544074</v>
      </c>
      <c r="I65" s="37">
        <f t="shared" si="15"/>
        <v>1006857</v>
      </c>
      <c r="J65" s="37">
        <f t="shared" si="15"/>
        <v>9550931</v>
      </c>
      <c r="K65" s="37">
        <f t="shared" si="15"/>
        <v>3830122</v>
      </c>
      <c r="L65" s="37">
        <f t="shared" si="15"/>
        <v>1982920.1415362111</v>
      </c>
      <c r="M65" s="37">
        <f t="shared" si="15"/>
        <v>17940139</v>
      </c>
      <c r="N65" s="37">
        <f t="shared" si="15"/>
        <v>1512859</v>
      </c>
      <c r="O65" s="37">
        <f t="shared" si="15"/>
        <v>19452998</v>
      </c>
      <c r="P65" s="38">
        <f t="shared" si="16"/>
        <v>160308773.14153621</v>
      </c>
    </row>
    <row r="66" spans="1:16">
      <c r="A66" s="39" t="s">
        <v>45</v>
      </c>
      <c r="B66" s="37">
        <f t="shared" si="15"/>
        <v>168563204</v>
      </c>
      <c r="C66" s="37">
        <f t="shared" si="15"/>
        <v>48593975</v>
      </c>
      <c r="D66" s="37">
        <f t="shared" si="15"/>
        <v>217157179</v>
      </c>
      <c r="E66" s="37">
        <f t="shared" si="15"/>
        <v>799816</v>
      </c>
      <c r="F66" s="37">
        <f t="shared" si="15"/>
        <v>7230783</v>
      </c>
      <c r="G66" s="37">
        <f t="shared" si="15"/>
        <v>8030599</v>
      </c>
      <c r="H66" s="37">
        <f t="shared" si="15"/>
        <v>119159461</v>
      </c>
      <c r="I66" s="37">
        <f t="shared" si="15"/>
        <v>11539801</v>
      </c>
      <c r="J66" s="37">
        <f t="shared" si="15"/>
        <v>130699262</v>
      </c>
      <c r="K66" s="37">
        <f t="shared" si="15"/>
        <v>17398005</v>
      </c>
      <c r="L66" s="37">
        <f t="shared" si="15"/>
        <v>3426583.0842962051</v>
      </c>
      <c r="M66" s="37">
        <f t="shared" si="15"/>
        <v>59081437</v>
      </c>
      <c r="N66" s="37">
        <f t="shared" si="15"/>
        <v>6516160</v>
      </c>
      <c r="O66" s="37">
        <f t="shared" si="15"/>
        <v>65597597</v>
      </c>
      <c r="P66" s="38">
        <f t="shared" si="16"/>
        <v>442309225.08429623</v>
      </c>
    </row>
    <row r="67" spans="1:16">
      <c r="A67" s="39" t="s">
        <v>46</v>
      </c>
      <c r="B67" s="37">
        <f t="shared" si="15"/>
        <v>0</v>
      </c>
      <c r="C67" s="37">
        <f t="shared" si="15"/>
        <v>0</v>
      </c>
      <c r="D67" s="37">
        <f t="shared" si="15"/>
        <v>0</v>
      </c>
      <c r="E67" s="37">
        <f t="shared" si="15"/>
        <v>0</v>
      </c>
      <c r="F67" s="37">
        <f t="shared" si="15"/>
        <v>0</v>
      </c>
      <c r="G67" s="37">
        <f t="shared" si="15"/>
        <v>0</v>
      </c>
      <c r="H67" s="37">
        <f t="shared" si="15"/>
        <v>0</v>
      </c>
      <c r="I67" s="37">
        <f t="shared" si="15"/>
        <v>0</v>
      </c>
      <c r="J67" s="37">
        <f t="shared" si="15"/>
        <v>0</v>
      </c>
      <c r="K67" s="37">
        <f t="shared" si="15"/>
        <v>0</v>
      </c>
      <c r="L67" s="37">
        <f t="shared" si="15"/>
        <v>0</v>
      </c>
      <c r="M67" s="37">
        <f t="shared" si="15"/>
        <v>0</v>
      </c>
      <c r="N67" s="37">
        <f t="shared" si="15"/>
        <v>0</v>
      </c>
      <c r="O67" s="37">
        <f t="shared" si="15"/>
        <v>0</v>
      </c>
      <c r="P67" s="38">
        <f t="shared" si="16"/>
        <v>0</v>
      </c>
    </row>
    <row r="68" spans="1:16">
      <c r="A68" s="39" t="s">
        <v>47</v>
      </c>
      <c r="B68" s="37">
        <f t="shared" si="15"/>
        <v>5321155</v>
      </c>
      <c r="C68" s="37">
        <f t="shared" si="15"/>
        <v>8382780</v>
      </c>
      <c r="D68" s="37">
        <f t="shared" si="15"/>
        <v>13703935</v>
      </c>
      <c r="E68" s="37">
        <f t="shared" si="15"/>
        <v>0</v>
      </c>
      <c r="F68" s="37">
        <f t="shared" si="15"/>
        <v>0</v>
      </c>
      <c r="G68" s="37">
        <f t="shared" si="15"/>
        <v>0</v>
      </c>
      <c r="H68" s="37">
        <f t="shared" si="15"/>
        <v>0</v>
      </c>
      <c r="I68" s="37">
        <f t="shared" si="15"/>
        <v>-21198</v>
      </c>
      <c r="J68" s="37">
        <f t="shared" si="15"/>
        <v>-21198</v>
      </c>
      <c r="K68" s="37">
        <f t="shared" si="15"/>
        <v>2806177</v>
      </c>
      <c r="L68" s="37">
        <f t="shared" si="15"/>
        <v>479859.92499255366</v>
      </c>
      <c r="M68" s="37">
        <f t="shared" si="15"/>
        <v>3359323</v>
      </c>
      <c r="N68" s="37">
        <f t="shared" si="15"/>
        <v>-1200077</v>
      </c>
      <c r="O68" s="37">
        <f t="shared" si="15"/>
        <v>2159246</v>
      </c>
      <c r="P68" s="38">
        <f t="shared" si="16"/>
        <v>19128019.924992554</v>
      </c>
    </row>
    <row r="69" spans="1:16">
      <c r="A69" s="39" t="s">
        <v>48</v>
      </c>
      <c r="B69" s="37">
        <f t="shared" si="15"/>
        <v>13122576</v>
      </c>
      <c r="C69" s="37">
        <f t="shared" si="15"/>
        <v>23692149</v>
      </c>
      <c r="D69" s="37">
        <f t="shared" si="15"/>
        <v>36814725</v>
      </c>
      <c r="E69" s="37">
        <f t="shared" si="15"/>
        <v>0</v>
      </c>
      <c r="F69" s="37">
        <f t="shared" si="15"/>
        <v>0</v>
      </c>
      <c r="G69" s="37">
        <f t="shared" si="15"/>
        <v>0</v>
      </c>
      <c r="H69" s="37">
        <f t="shared" si="15"/>
        <v>17546362</v>
      </c>
      <c r="I69" s="37">
        <f t="shared" si="15"/>
        <v>3523272</v>
      </c>
      <c r="J69" s="37">
        <f t="shared" si="15"/>
        <v>21069634</v>
      </c>
      <c r="K69" s="37">
        <f t="shared" si="15"/>
        <v>1158411</v>
      </c>
      <c r="L69" s="37">
        <f t="shared" si="15"/>
        <v>1799381.1684888187</v>
      </c>
      <c r="M69" s="37">
        <f t="shared" si="15"/>
        <v>1202640</v>
      </c>
      <c r="N69" s="37">
        <f t="shared" si="15"/>
        <v>3164521</v>
      </c>
      <c r="O69" s="37">
        <f t="shared" si="15"/>
        <v>4367161</v>
      </c>
      <c r="P69" s="38">
        <f t="shared" si="16"/>
        <v>65209312.168488815</v>
      </c>
    </row>
    <row r="70" spans="1:16">
      <c r="A70" s="39" t="s">
        <v>49</v>
      </c>
      <c r="B70" s="37">
        <f t="shared" si="15"/>
        <v>1932215</v>
      </c>
      <c r="C70" s="37">
        <f t="shared" si="15"/>
        <v>76970</v>
      </c>
      <c r="D70" s="37">
        <f t="shared" si="15"/>
        <v>2009185</v>
      </c>
      <c r="E70" s="37">
        <f t="shared" si="15"/>
        <v>0</v>
      </c>
      <c r="F70" s="37">
        <f t="shared" si="15"/>
        <v>0</v>
      </c>
      <c r="G70" s="37">
        <f t="shared" si="15"/>
        <v>0</v>
      </c>
      <c r="H70" s="37">
        <f t="shared" si="15"/>
        <v>250532</v>
      </c>
      <c r="I70" s="37">
        <f t="shared" si="15"/>
        <v>32617</v>
      </c>
      <c r="J70" s="37">
        <f t="shared" si="15"/>
        <v>283149</v>
      </c>
      <c r="K70" s="37">
        <f t="shared" si="15"/>
        <v>38349</v>
      </c>
      <c r="L70" s="37">
        <f t="shared" si="15"/>
        <v>1982879.019485106</v>
      </c>
      <c r="M70" s="37">
        <f t="shared" si="15"/>
        <v>138565</v>
      </c>
      <c r="N70" s="37">
        <f t="shared" si="15"/>
        <v>16409</v>
      </c>
      <c r="O70" s="37">
        <f t="shared" si="15"/>
        <v>154974</v>
      </c>
      <c r="P70" s="38">
        <f t="shared" si="16"/>
        <v>4468536.0194851058</v>
      </c>
    </row>
    <row r="71" spans="1:16">
      <c r="A71" s="39" t="s">
        <v>50</v>
      </c>
      <c r="B71" s="37">
        <f t="shared" si="15"/>
        <v>0</v>
      </c>
      <c r="C71" s="37">
        <f t="shared" si="15"/>
        <v>0</v>
      </c>
      <c r="D71" s="37">
        <f t="shared" si="15"/>
        <v>0</v>
      </c>
      <c r="E71" s="37">
        <f t="shared" si="15"/>
        <v>99351</v>
      </c>
      <c r="F71" s="37">
        <f t="shared" si="15"/>
        <v>1478383</v>
      </c>
      <c r="G71" s="37">
        <f t="shared" si="15"/>
        <v>1577734</v>
      </c>
      <c r="H71" s="37">
        <f t="shared" si="15"/>
        <v>225519</v>
      </c>
      <c r="I71" s="37">
        <f t="shared" si="15"/>
        <v>12173</v>
      </c>
      <c r="J71" s="37">
        <f t="shared" si="15"/>
        <v>237692</v>
      </c>
      <c r="K71" s="37">
        <f t="shared" si="15"/>
        <v>0</v>
      </c>
      <c r="L71" s="37">
        <f t="shared" si="15"/>
        <v>0</v>
      </c>
      <c r="M71" s="37">
        <f t="shared" si="15"/>
        <v>0</v>
      </c>
      <c r="N71" s="37">
        <f t="shared" si="15"/>
        <v>0</v>
      </c>
      <c r="O71" s="37">
        <f t="shared" si="15"/>
        <v>0</v>
      </c>
      <c r="P71" s="38">
        <f t="shared" si="16"/>
        <v>1815426</v>
      </c>
    </row>
    <row r="72" spans="1:16">
      <c r="A72" s="39" t="s">
        <v>51</v>
      </c>
      <c r="B72" s="37">
        <f t="shared" si="15"/>
        <v>0</v>
      </c>
      <c r="C72" s="37">
        <f t="shared" si="15"/>
        <v>0</v>
      </c>
      <c r="D72" s="37">
        <f t="shared" si="15"/>
        <v>0</v>
      </c>
      <c r="E72" s="37">
        <f t="shared" si="15"/>
        <v>0</v>
      </c>
      <c r="F72" s="37">
        <f t="shared" si="15"/>
        <v>0</v>
      </c>
      <c r="G72" s="37">
        <f t="shared" si="15"/>
        <v>0</v>
      </c>
      <c r="H72" s="37">
        <f t="shared" si="15"/>
        <v>0</v>
      </c>
      <c r="I72" s="37">
        <f t="shared" si="15"/>
        <v>0</v>
      </c>
      <c r="J72" s="37">
        <f t="shared" si="15"/>
        <v>0</v>
      </c>
      <c r="K72" s="37">
        <f t="shared" si="15"/>
        <v>0</v>
      </c>
      <c r="L72" s="37">
        <f t="shared" si="15"/>
        <v>0</v>
      </c>
      <c r="M72" s="37">
        <f t="shared" si="15"/>
        <v>0</v>
      </c>
      <c r="N72" s="37">
        <f t="shared" si="15"/>
        <v>0</v>
      </c>
      <c r="O72" s="37">
        <f t="shared" si="15"/>
        <v>0</v>
      </c>
      <c r="P72" s="38">
        <f t="shared" si="16"/>
        <v>0</v>
      </c>
    </row>
    <row r="73" spans="1:16">
      <c r="A73" s="39" t="s">
        <v>133</v>
      </c>
      <c r="B73" s="37">
        <f t="shared" si="15"/>
        <v>-6466490</v>
      </c>
      <c r="C73" s="37">
        <f t="shared" si="15"/>
        <v>-12418460</v>
      </c>
      <c r="D73" s="37">
        <f t="shared" si="15"/>
        <v>-18884950</v>
      </c>
      <c r="E73" s="37">
        <f t="shared" si="15"/>
        <v>-114464</v>
      </c>
      <c r="F73" s="37">
        <f t="shared" si="15"/>
        <v>27329846</v>
      </c>
      <c r="G73" s="37">
        <f t="shared" si="15"/>
        <v>27215382</v>
      </c>
      <c r="H73" s="37">
        <f t="shared" si="15"/>
        <v>65959164</v>
      </c>
      <c r="I73" s="37">
        <f t="shared" si="15"/>
        <v>18429085</v>
      </c>
      <c r="J73" s="37">
        <f t="shared" si="15"/>
        <v>84388249</v>
      </c>
      <c r="K73" s="37">
        <f t="shared" si="15"/>
        <v>3360846</v>
      </c>
      <c r="L73" s="37">
        <f t="shared" si="15"/>
        <v>18939215.537387908</v>
      </c>
      <c r="M73" s="37">
        <f t="shared" si="15"/>
        <v>50874469</v>
      </c>
      <c r="N73" s="37">
        <f t="shared" si="15"/>
        <v>5021414</v>
      </c>
      <c r="O73" s="37">
        <f t="shared" si="15"/>
        <v>55895883</v>
      </c>
      <c r="P73" s="38">
        <f t="shared" si="16"/>
        <v>170914625.53738791</v>
      </c>
    </row>
    <row r="74" spans="1:16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>
      <c r="A75" s="39" t="s">
        <v>52</v>
      </c>
      <c r="B75" s="41">
        <v>0.89219697820919208</v>
      </c>
      <c r="C75" s="41">
        <v>0.91385990706348486</v>
      </c>
      <c r="D75" s="41">
        <v>0.89903710272912196</v>
      </c>
      <c r="E75" s="41">
        <v>0.93121947225085688</v>
      </c>
      <c r="F75" s="41">
        <v>0.85529425868613262</v>
      </c>
      <c r="G75" s="41">
        <v>0.85873626223232835</v>
      </c>
      <c r="H75" s="41">
        <v>0.8745871225646189</v>
      </c>
      <c r="I75" s="41">
        <v>0.84362254860937314</v>
      </c>
      <c r="J75" s="41">
        <v>0.87270944254034288</v>
      </c>
      <c r="K75" s="41">
        <v>0.89527028504693584</v>
      </c>
      <c r="L75" s="41">
        <v>0.85116376205826083</v>
      </c>
      <c r="M75" s="41">
        <v>0.86462432658265664</v>
      </c>
      <c r="N75" s="41">
        <v>0.86127265517409479</v>
      </c>
      <c r="O75" s="41">
        <v>0.86431887230382487</v>
      </c>
      <c r="P75" s="41">
        <v>0.88491126692560007</v>
      </c>
    </row>
    <row r="76" spans="1:16">
      <c r="A76" s="39" t="s">
        <v>53</v>
      </c>
      <c r="B76" s="37">
        <v>0</v>
      </c>
      <c r="C76" s="37">
        <v>0</v>
      </c>
      <c r="D76" s="37">
        <v>0</v>
      </c>
      <c r="E76" s="37">
        <v>0</v>
      </c>
      <c r="F76" s="37">
        <v>0</v>
      </c>
      <c r="G76" s="37">
        <v>6430969</v>
      </c>
      <c r="H76" s="37">
        <v>0</v>
      </c>
      <c r="I76" s="37">
        <v>0</v>
      </c>
      <c r="J76" s="37">
        <v>0</v>
      </c>
      <c r="K76" s="37">
        <v>0</v>
      </c>
      <c r="L76" s="37">
        <v>1684674</v>
      </c>
      <c r="M76" s="37">
        <v>0</v>
      </c>
      <c r="N76" s="37">
        <v>0</v>
      </c>
      <c r="O76" s="37">
        <v>0</v>
      </c>
      <c r="P76" s="37">
        <v>0</v>
      </c>
    </row>
    <row r="77" spans="1:16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I16"/>
  <sheetViews>
    <sheetView workbookViewId="0">
      <selection activeCell="B19" sqref="B19"/>
    </sheetView>
  </sheetViews>
  <sheetFormatPr defaultRowHeight="15"/>
  <cols>
    <col min="1" max="1" width="16.5703125" customWidth="1"/>
  </cols>
  <sheetData>
    <row r="1" spans="1:9" ht="21">
      <c r="A1" s="174" t="s">
        <v>134</v>
      </c>
    </row>
    <row r="5" spans="1:9">
      <c r="A5" s="168" t="s">
        <v>61</v>
      </c>
      <c r="B5" s="169" t="s">
        <v>62</v>
      </c>
      <c r="C5" s="170" t="s">
        <v>63</v>
      </c>
      <c r="D5" s="170" t="s">
        <v>64</v>
      </c>
      <c r="E5" s="170" t="s">
        <v>65</v>
      </c>
      <c r="F5" s="169" t="s">
        <v>66</v>
      </c>
      <c r="G5" s="170" t="s">
        <v>67</v>
      </c>
      <c r="H5" s="170" t="s">
        <v>68</v>
      </c>
      <c r="I5" s="170" t="s">
        <v>69</v>
      </c>
    </row>
    <row r="6" spans="1:9">
      <c r="A6" s="171" t="s">
        <v>70</v>
      </c>
      <c r="B6" s="172">
        <v>8.6828551145744625E-3</v>
      </c>
      <c r="C6" s="172">
        <v>1.3110309454911366E-2</v>
      </c>
      <c r="D6" s="172">
        <v>1.153844022656148E-2</v>
      </c>
      <c r="E6" s="172">
        <v>1.7064432659254856E-2</v>
      </c>
      <c r="F6" s="172">
        <v>1.156197388971171E-2</v>
      </c>
      <c r="G6" s="172">
        <v>2.0077061582231687E-2</v>
      </c>
      <c r="H6" s="172">
        <v>1.8110150237929622E-2</v>
      </c>
      <c r="I6" s="172">
        <v>2.243322509379795E-2</v>
      </c>
    </row>
    <row r="7" spans="1:9">
      <c r="A7" s="173" t="s">
        <v>71</v>
      </c>
      <c r="B7" s="172">
        <v>6.7763857914256258E-3</v>
      </c>
      <c r="C7" s="172">
        <v>1.4303932398949042E-2</v>
      </c>
      <c r="D7" s="172">
        <v>1.2774928317965539E-2</v>
      </c>
      <c r="E7" s="172">
        <v>2.1866410066636924E-2</v>
      </c>
      <c r="F7" s="172">
        <v>3.2997716698168623E-2</v>
      </c>
      <c r="G7" s="172">
        <v>4.4252314816100341E-2</v>
      </c>
      <c r="H7" s="172">
        <v>4.5047677049530291E-2</v>
      </c>
      <c r="I7" s="172">
        <v>4.7860022252817679E-2</v>
      </c>
    </row>
    <row r="8" spans="1:9">
      <c r="A8" s="173" t="s">
        <v>72</v>
      </c>
      <c r="B8" s="172">
        <v>3.9163720146704585E-2</v>
      </c>
      <c r="C8" s="172">
        <v>4.1306796643078229E-2</v>
      </c>
      <c r="D8" s="172">
        <v>6.4482220345790695E-2</v>
      </c>
      <c r="E8" s="172">
        <v>9.3907899680019988E-2</v>
      </c>
      <c r="F8" s="172">
        <v>0.10421477105805436</v>
      </c>
      <c r="G8" s="172">
        <v>0.15579194860232237</v>
      </c>
      <c r="H8" s="172">
        <v>0.16593892109888195</v>
      </c>
      <c r="I8" s="172">
        <v>0.1512654202276861</v>
      </c>
    </row>
    <row r="9" spans="1:9">
      <c r="A9" s="173" t="s">
        <v>73</v>
      </c>
      <c r="B9" s="172">
        <v>0.13077559070810407</v>
      </c>
      <c r="C9" s="172">
        <v>0.15183721809932721</v>
      </c>
      <c r="D9" s="172">
        <v>0.28823585659113876</v>
      </c>
      <c r="E9" s="172">
        <v>0.2463267075193582</v>
      </c>
      <c r="F9" s="172">
        <v>0.29528010010440175</v>
      </c>
      <c r="G9" s="172">
        <v>0.38879127707447475</v>
      </c>
      <c r="H9" s="172">
        <v>0.38240734991463737</v>
      </c>
      <c r="I9" s="172">
        <v>0.39472761783195853</v>
      </c>
    </row>
    <row r="10" spans="1:9">
      <c r="A10" s="173" t="s">
        <v>74</v>
      </c>
      <c r="B10" s="172">
        <v>0.27062199975575851</v>
      </c>
      <c r="C10" s="172">
        <v>0.28470245637083019</v>
      </c>
      <c r="D10" s="172">
        <v>0.26116462420297348</v>
      </c>
      <c r="E10" s="172">
        <v>0.34423342096232401</v>
      </c>
      <c r="F10" s="172">
        <v>0.3459928529038207</v>
      </c>
      <c r="G10" s="172">
        <v>0.2551714768984818</v>
      </c>
      <c r="H10" s="172">
        <v>0.26800015603638994</v>
      </c>
      <c r="I10" s="172">
        <v>0.24302513902182266</v>
      </c>
    </row>
    <row r="11" spans="1:9">
      <c r="A11" s="173" t="s">
        <v>75</v>
      </c>
      <c r="B11" s="172">
        <v>0.31288379881480993</v>
      </c>
      <c r="C11" s="172">
        <v>0.26611562586288534</v>
      </c>
      <c r="D11" s="172">
        <v>0.21623215609017785</v>
      </c>
      <c r="E11" s="172">
        <v>0.16121870179474387</v>
      </c>
      <c r="F11" s="172">
        <v>0.12251383320382285</v>
      </c>
      <c r="G11" s="172">
        <v>8.1046915445769085E-2</v>
      </c>
      <c r="H11" s="172">
        <v>7.0535182047516923E-2</v>
      </c>
      <c r="I11" s="172">
        <v>8.655403319658124E-2</v>
      </c>
    </row>
    <row r="12" spans="1:9">
      <c r="A12" s="173" t="s">
        <v>76</v>
      </c>
      <c r="B12" s="172">
        <v>0.12380945229153342</v>
      </c>
      <c r="C12" s="172">
        <v>0.12776858346563003</v>
      </c>
      <c r="D12" s="172">
        <v>9.310298201447377E-2</v>
      </c>
      <c r="E12" s="172">
        <v>7.0505274013754948E-2</v>
      </c>
      <c r="F12" s="172">
        <v>4.7398430021402899E-2</v>
      </c>
      <c r="G12" s="172">
        <v>3.4042589785367609E-2</v>
      </c>
      <c r="H12" s="172">
        <v>2.2737092588974737E-2</v>
      </c>
      <c r="I12" s="172">
        <v>4.093995545529093E-2</v>
      </c>
    </row>
    <row r="13" spans="1:9">
      <c r="A13" s="173" t="s">
        <v>77</v>
      </c>
      <c r="B13" s="172">
        <v>5.6553514738787579E-2</v>
      </c>
      <c r="C13" s="172">
        <v>5.0685852633749758E-2</v>
      </c>
      <c r="D13" s="172">
        <v>2.5125235699885728E-2</v>
      </c>
      <c r="E13" s="172">
        <v>2.8347746478882808E-2</v>
      </c>
      <c r="F13" s="172">
        <v>1.7195634347536633E-2</v>
      </c>
      <c r="G13" s="172">
        <v>1.1266879042392547E-2</v>
      </c>
      <c r="H13" s="172">
        <v>1.1883923795824536E-2</v>
      </c>
      <c r="I13" s="172">
        <v>8.1928542310297746E-3</v>
      </c>
    </row>
    <row r="14" spans="1:9">
      <c r="A14" s="173" t="s">
        <v>78</v>
      </c>
      <c r="B14" s="172">
        <v>2.1909641504743414E-2</v>
      </c>
      <c r="C14" s="172">
        <v>2.5156841982956351E-2</v>
      </c>
      <c r="D14" s="172">
        <v>1.4760470530993393E-2</v>
      </c>
      <c r="E14" s="172">
        <v>1.0900361968020548E-2</v>
      </c>
      <c r="F14" s="172">
        <v>1.1191884039717446E-2</v>
      </c>
      <c r="G14" s="172">
        <v>5.7472592250620916E-3</v>
      </c>
      <c r="H14" s="172">
        <v>2.5735771181353414E-3</v>
      </c>
      <c r="I14" s="172">
        <v>2.4545294339989908E-3</v>
      </c>
    </row>
    <row r="15" spans="1:9">
      <c r="A15" s="173" t="s">
        <v>79</v>
      </c>
      <c r="B15" s="172">
        <v>1.5466189866193749E-2</v>
      </c>
      <c r="C15" s="172">
        <v>1.2274667579542447E-2</v>
      </c>
      <c r="D15" s="172">
        <v>6.9802888701641138E-3</v>
      </c>
      <c r="E15" s="172">
        <v>2.7207476823574322E-3</v>
      </c>
      <c r="F15" s="172">
        <v>3.5682050889269288E-3</v>
      </c>
      <c r="G15" s="172">
        <v>2.7226312158782611E-3</v>
      </c>
      <c r="H15" s="172">
        <v>7.7039008163792529E-4</v>
      </c>
      <c r="I15" s="172">
        <v>2.6580760366307153E-4</v>
      </c>
    </row>
    <row r="16" spans="1:9">
      <c r="A16" s="171" t="s">
        <v>80</v>
      </c>
      <c r="B16" s="172">
        <v>1.3356851267364611E-2</v>
      </c>
      <c r="C16" s="172">
        <v>1.273771550814029E-2</v>
      </c>
      <c r="D16" s="172">
        <v>5.6027971098749586E-3</v>
      </c>
      <c r="E16" s="172">
        <v>2.9082971746466884E-3</v>
      </c>
      <c r="F16" s="172">
        <v>8.0845986444360429E-3</v>
      </c>
      <c r="G16" s="172">
        <v>1.0896463119191148E-3</v>
      </c>
      <c r="H16" s="172">
        <v>1.1995580030541547E-2</v>
      </c>
      <c r="I16" s="172">
        <v>2.2813956513530491E-3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0"/>
  <sheetViews>
    <sheetView workbookViewId="0">
      <selection activeCell="A5" sqref="A5"/>
    </sheetView>
  </sheetViews>
  <sheetFormatPr defaultRowHeight="15"/>
  <cols>
    <col min="1" max="1" width="23.85546875" customWidth="1"/>
  </cols>
  <sheetData>
    <row r="1" spans="1:4" ht="21">
      <c r="A1" s="5" t="s">
        <v>117</v>
      </c>
    </row>
    <row r="2" spans="1:4">
      <c r="A2" s="2" t="s">
        <v>122</v>
      </c>
    </row>
    <row r="3" spans="1:4">
      <c r="A3" s="2"/>
      <c r="B3" s="2">
        <v>2009</v>
      </c>
      <c r="C3" s="2">
        <v>2010</v>
      </c>
      <c r="D3" s="2">
        <v>2011</v>
      </c>
    </row>
    <row r="4" spans="1:4">
      <c r="A4" s="2" t="s">
        <v>10</v>
      </c>
      <c r="B4" s="71">
        <v>7.9751835483499969E-2</v>
      </c>
      <c r="C4" s="71">
        <v>8.7141155560916464E-2</v>
      </c>
      <c r="D4" s="71">
        <v>8.6724339923749838E-2</v>
      </c>
    </row>
    <row r="5" spans="1:4">
      <c r="A5" s="2" t="s">
        <v>11</v>
      </c>
      <c r="B5" s="71">
        <v>0.63465473945458306</v>
      </c>
      <c r="C5" s="71">
        <v>0.60107219128774969</v>
      </c>
      <c r="D5" s="71">
        <v>0.57825406217633257</v>
      </c>
    </row>
    <row r="6" spans="1:4">
      <c r="A6" s="2" t="s">
        <v>12</v>
      </c>
      <c r="B6" s="71">
        <v>0.31406121149883331</v>
      </c>
      <c r="C6" s="71">
        <v>0.29969686814524998</v>
      </c>
      <c r="D6" s="71">
        <v>0.28956687775724999</v>
      </c>
    </row>
    <row r="7" spans="1:4">
      <c r="A7" s="2" t="s">
        <v>13</v>
      </c>
      <c r="B7" s="71">
        <v>0.43911016564750049</v>
      </c>
      <c r="C7" s="71">
        <v>0.41983803565749994</v>
      </c>
      <c r="D7" s="71">
        <v>0.41286485238483311</v>
      </c>
    </row>
    <row r="8" spans="1:4">
      <c r="A8" s="2" t="s">
        <v>14</v>
      </c>
      <c r="B8" s="71">
        <v>0.49663866666666667</v>
      </c>
      <c r="C8" s="71">
        <v>0.46418208333333338</v>
      </c>
      <c r="D8" s="71">
        <v>0.45519058333333334</v>
      </c>
    </row>
    <row r="9" spans="1:4">
      <c r="A9" s="2" t="s">
        <v>15</v>
      </c>
      <c r="B9" s="71">
        <v>1.7677311666666666</v>
      </c>
      <c r="C9" s="71">
        <v>1.7726991666666667</v>
      </c>
      <c r="D9" s="71">
        <v>1.7205282500000001</v>
      </c>
    </row>
    <row r="10" spans="1:4">
      <c r="A10" s="2" t="s">
        <v>8</v>
      </c>
      <c r="B10" s="71">
        <v>3.7319477854177503</v>
      </c>
      <c r="C10" s="71">
        <v>3.644629500651416</v>
      </c>
      <c r="D10" s="71">
        <v>3.5431289655754985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16"/>
  <sheetViews>
    <sheetView zoomScale="90" zoomScaleNormal="90" workbookViewId="0">
      <selection activeCell="D7" sqref="D7"/>
    </sheetView>
  </sheetViews>
  <sheetFormatPr defaultRowHeight="15"/>
  <cols>
    <col min="2" max="5" width="4.85546875" customWidth="1"/>
    <col min="6" max="6" width="15.28515625" customWidth="1"/>
    <col min="7" max="7" width="29.7109375" customWidth="1"/>
  </cols>
  <sheetData>
    <row r="1" spans="1:8" ht="21">
      <c r="A1" s="5" t="s">
        <v>116</v>
      </c>
    </row>
    <row r="6" spans="1:8">
      <c r="A6" s="53"/>
      <c r="B6" s="53"/>
      <c r="C6" s="53"/>
      <c r="D6" s="53"/>
      <c r="E6" s="53"/>
      <c r="F6" s="53"/>
      <c r="G6" s="54"/>
      <c r="H6" s="53"/>
    </row>
    <row r="7" spans="1:8">
      <c r="A7" s="53"/>
      <c r="B7" s="53"/>
      <c r="C7" s="53"/>
      <c r="D7" s="53"/>
      <c r="E7" s="53"/>
      <c r="F7" s="53"/>
      <c r="G7" s="54"/>
      <c r="H7" s="53"/>
    </row>
    <row r="8" spans="1:8">
      <c r="A8" s="53"/>
      <c r="B8" s="53"/>
      <c r="C8" s="53"/>
      <c r="D8" s="53"/>
      <c r="E8" s="53"/>
      <c r="F8" s="53"/>
      <c r="G8" s="54"/>
      <c r="H8" s="53"/>
    </row>
    <row r="9" spans="1:8">
      <c r="A9" s="53"/>
      <c r="B9" s="55"/>
      <c r="C9" s="55"/>
      <c r="D9" s="55"/>
      <c r="E9" s="55"/>
      <c r="F9" s="55"/>
      <c r="G9" s="56"/>
      <c r="H9" s="53"/>
    </row>
    <row r="10" spans="1:8" ht="53.25" customHeight="1">
      <c r="A10" s="57"/>
      <c r="B10" s="176" t="s">
        <v>81</v>
      </c>
      <c r="C10" s="58"/>
      <c r="D10" s="59"/>
      <c r="E10" s="178" t="s">
        <v>82</v>
      </c>
      <c r="F10" s="60" t="s">
        <v>83</v>
      </c>
      <c r="G10" s="61" t="s">
        <v>84</v>
      </c>
      <c r="H10" s="62"/>
    </row>
    <row r="11" spans="1:8" ht="53.25" customHeight="1">
      <c r="A11" s="57"/>
      <c r="B11" s="176"/>
      <c r="C11" s="180" t="s">
        <v>85</v>
      </c>
      <c r="D11" s="183" t="s">
        <v>86</v>
      </c>
      <c r="E11" s="179"/>
      <c r="F11" s="63" t="s">
        <v>87</v>
      </c>
      <c r="G11" s="64" t="s">
        <v>88</v>
      </c>
      <c r="H11" s="62"/>
    </row>
    <row r="12" spans="1:8" ht="53.25" customHeight="1">
      <c r="A12" s="57"/>
      <c r="B12" s="176"/>
      <c r="C12" s="181"/>
      <c r="D12" s="184"/>
      <c r="E12" s="65"/>
      <c r="F12" s="65" t="s">
        <v>89</v>
      </c>
      <c r="G12" s="66" t="s">
        <v>90</v>
      </c>
      <c r="H12" s="62"/>
    </row>
    <row r="13" spans="1:8" ht="53.25" customHeight="1">
      <c r="A13" s="57"/>
      <c r="B13" s="176"/>
      <c r="C13" s="181"/>
      <c r="D13" s="184"/>
      <c r="E13" s="65"/>
      <c r="F13" s="65" t="s">
        <v>91</v>
      </c>
      <c r="G13" s="66" t="s">
        <v>92</v>
      </c>
      <c r="H13" s="62"/>
    </row>
    <row r="14" spans="1:8" ht="53.25" customHeight="1">
      <c r="A14" s="57"/>
      <c r="B14" s="177"/>
      <c r="C14" s="181"/>
      <c r="D14" s="185"/>
      <c r="E14" s="67"/>
      <c r="F14" s="67" t="s">
        <v>93</v>
      </c>
      <c r="G14" s="68" t="s">
        <v>94</v>
      </c>
      <c r="H14" s="62"/>
    </row>
    <row r="15" spans="1:8" ht="53.25" customHeight="1">
      <c r="A15" s="62"/>
      <c r="B15" s="62"/>
      <c r="C15" s="182"/>
      <c r="D15" s="69"/>
      <c r="E15" s="69"/>
      <c r="F15" s="69" t="s">
        <v>95</v>
      </c>
      <c r="G15" s="70" t="s">
        <v>96</v>
      </c>
      <c r="H15" s="62"/>
    </row>
    <row r="16" spans="1:8">
      <c r="A16" s="53"/>
      <c r="B16" s="53"/>
      <c r="C16" s="53"/>
      <c r="D16" s="53"/>
      <c r="E16" s="53"/>
      <c r="F16" s="53"/>
      <c r="G16" s="54"/>
      <c r="H16" s="53"/>
    </row>
  </sheetData>
  <mergeCells count="4">
    <mergeCell ref="B10:B14"/>
    <mergeCell ref="E10:E11"/>
    <mergeCell ref="C11:C15"/>
    <mergeCell ref="D11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1"/>
  <sheetViews>
    <sheetView workbookViewId="0">
      <selection activeCell="A38" sqref="A38"/>
    </sheetView>
  </sheetViews>
  <sheetFormatPr defaultRowHeight="15"/>
  <cols>
    <col min="1" max="1" width="24.5703125" customWidth="1"/>
  </cols>
  <sheetData>
    <row r="1" spans="1:4" ht="21">
      <c r="A1" s="5" t="s">
        <v>123</v>
      </c>
    </row>
    <row r="5" spans="1:4">
      <c r="A5" s="145"/>
      <c r="B5" s="145">
        <v>2009</v>
      </c>
      <c r="C5" s="145">
        <v>2010</v>
      </c>
      <c r="D5" s="145">
        <v>2011</v>
      </c>
    </row>
    <row r="6" spans="1:4">
      <c r="A6" s="146" t="s">
        <v>11</v>
      </c>
      <c r="B6" s="147">
        <v>6.5566348010671796</v>
      </c>
      <c r="C6" s="147">
        <v>7.1298178400815377</v>
      </c>
      <c r="D6" s="147">
        <v>7.3029883135565372</v>
      </c>
    </row>
    <row r="7" spans="1:4">
      <c r="A7" s="146" t="s">
        <v>12</v>
      </c>
      <c r="B7" s="147">
        <v>55.875929054451213</v>
      </c>
      <c r="C7" s="147">
        <v>55.675654381097914</v>
      </c>
      <c r="D7" s="147">
        <v>53.850414127188735</v>
      </c>
    </row>
    <row r="8" spans="1:4">
      <c r="A8" s="146" t="s">
        <v>13</v>
      </c>
      <c r="B8" s="147">
        <v>196.88627772902075</v>
      </c>
      <c r="C8" s="147">
        <v>204.5591434090947</v>
      </c>
      <c r="D8" s="147">
        <v>210.92083324259127</v>
      </c>
    </row>
    <row r="9" spans="1:4">
      <c r="A9" s="146" t="s">
        <v>16</v>
      </c>
      <c r="B9" s="147">
        <v>1321.8777820449568</v>
      </c>
      <c r="C9" s="147">
        <v>1304.889485654709</v>
      </c>
      <c r="D9" s="147">
        <v>1391.0759908954867</v>
      </c>
    </row>
    <row r="10" spans="1:4">
      <c r="A10" s="146" t="s">
        <v>121</v>
      </c>
      <c r="B10" s="147">
        <v>1543.1215952349428</v>
      </c>
      <c r="C10" s="147">
        <v>1511.6248899398681</v>
      </c>
      <c r="D10" s="147">
        <v>1563.4448009317493</v>
      </c>
    </row>
    <row r="11" spans="1:4">
      <c r="A11" s="146" t="s">
        <v>8</v>
      </c>
      <c r="B11" s="147">
        <v>953.847373255864</v>
      </c>
      <c r="C11" s="147">
        <v>950.58157275836788</v>
      </c>
      <c r="D11" s="147">
        <v>988.13377227647936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J37"/>
  <sheetViews>
    <sheetView workbookViewId="0">
      <selection activeCell="A6" sqref="A6"/>
    </sheetView>
  </sheetViews>
  <sheetFormatPr defaultRowHeight="15"/>
  <cols>
    <col min="1" max="1" width="39.85546875" customWidth="1"/>
    <col min="2" max="10" width="16.5703125" customWidth="1"/>
  </cols>
  <sheetData>
    <row r="1" spans="1:10" s="1" customFormat="1" ht="21">
      <c r="A1" s="76" t="s">
        <v>118</v>
      </c>
    </row>
    <row r="2" spans="1:10" s="1" customFormat="1"/>
    <row r="3" spans="1:10" s="1" customFormat="1"/>
    <row r="4" spans="1:10" ht="18.75">
      <c r="A4" s="42" t="s">
        <v>56</v>
      </c>
      <c r="B4" s="42"/>
      <c r="C4" s="43"/>
      <c r="D4" s="43"/>
      <c r="E4" s="43"/>
      <c r="F4" s="43"/>
      <c r="G4" s="43"/>
      <c r="H4" s="43"/>
      <c r="I4" s="43"/>
      <c r="J4" s="44"/>
    </row>
    <row r="5" spans="1:10">
      <c r="A5" s="45" t="s">
        <v>57</v>
      </c>
      <c r="B5" s="45"/>
      <c r="C5" s="46"/>
      <c r="D5" s="46"/>
      <c r="E5" s="46"/>
      <c r="F5" s="46"/>
      <c r="G5" s="46"/>
      <c r="H5" s="46"/>
      <c r="I5" s="46"/>
      <c r="J5" s="44"/>
    </row>
    <row r="6" spans="1:10" ht="16.5" customHeight="1">
      <c r="A6" s="149"/>
      <c r="B6" s="187">
        <v>2009</v>
      </c>
      <c r="C6" s="188"/>
      <c r="D6" s="189"/>
      <c r="E6" s="187">
        <v>2010</v>
      </c>
      <c r="F6" s="188">
        <v>2010</v>
      </c>
      <c r="G6" s="189"/>
      <c r="H6" s="187">
        <v>2011</v>
      </c>
      <c r="I6" s="188">
        <v>2011</v>
      </c>
      <c r="J6" s="190"/>
    </row>
    <row r="7" spans="1:10" ht="16.5" customHeight="1">
      <c r="A7" s="150"/>
      <c r="B7" s="47" t="s">
        <v>58</v>
      </c>
      <c r="C7" s="24" t="s">
        <v>9</v>
      </c>
      <c r="D7" s="25" t="s">
        <v>24</v>
      </c>
      <c r="E7" s="47" t="s">
        <v>58</v>
      </c>
      <c r="F7" s="24" t="s">
        <v>9</v>
      </c>
      <c r="G7" s="25" t="s">
        <v>24</v>
      </c>
      <c r="H7" s="47" t="s">
        <v>58</v>
      </c>
      <c r="I7" s="24" t="s">
        <v>9</v>
      </c>
      <c r="J7" s="151" t="s">
        <v>24</v>
      </c>
    </row>
    <row r="8" spans="1:10">
      <c r="A8" s="152" t="s">
        <v>25</v>
      </c>
      <c r="B8" s="48">
        <v>2668085</v>
      </c>
      <c r="C8" s="26">
        <v>1075851632.6567364</v>
      </c>
      <c r="D8" s="27">
        <v>919404232.31605744</v>
      </c>
      <c r="E8" s="48">
        <v>2423965</v>
      </c>
      <c r="F8" s="26">
        <v>981470086.71097386</v>
      </c>
      <c r="G8" s="27">
        <v>825606800.89726877</v>
      </c>
      <c r="H8" s="48">
        <v>2464930</v>
      </c>
      <c r="I8" s="26">
        <v>1011463500.0690427</v>
      </c>
      <c r="J8" s="27">
        <v>876336152.29782081</v>
      </c>
    </row>
    <row r="9" spans="1:10">
      <c r="A9" s="152" t="s">
        <v>26</v>
      </c>
      <c r="B9" s="48">
        <v>10423368</v>
      </c>
      <c r="C9" s="26">
        <v>3934831152.418716</v>
      </c>
      <c r="D9" s="27">
        <v>3680342314.681098</v>
      </c>
      <c r="E9" s="48">
        <v>9045553</v>
      </c>
      <c r="F9" s="26">
        <v>3611972505.9500151</v>
      </c>
      <c r="G9" s="27">
        <v>3326382673.8900642</v>
      </c>
      <c r="H9" s="48">
        <v>8426117</v>
      </c>
      <c r="I9" s="26">
        <v>3589314178.7599154</v>
      </c>
      <c r="J9" s="27">
        <v>3205764897.4200354</v>
      </c>
    </row>
    <row r="10" spans="1:10">
      <c r="A10" s="152" t="s">
        <v>27</v>
      </c>
      <c r="B10" s="48">
        <v>13091453</v>
      </c>
      <c r="C10" s="26">
        <v>5010682785.0754528</v>
      </c>
      <c r="D10" s="27">
        <v>4599746546.9971552</v>
      </c>
      <c r="E10" s="48">
        <v>11469518</v>
      </c>
      <c r="F10" s="26">
        <v>4593442592.6609888</v>
      </c>
      <c r="G10" s="27">
        <v>4151989474.787333</v>
      </c>
      <c r="H10" s="48">
        <v>10891047</v>
      </c>
      <c r="I10" s="26">
        <v>4600777678.8289576</v>
      </c>
      <c r="J10" s="27">
        <v>4082101049.7178559</v>
      </c>
    </row>
    <row r="11" spans="1:10">
      <c r="A11" s="152" t="s">
        <v>28</v>
      </c>
      <c r="B11" s="48">
        <v>1544658</v>
      </c>
      <c r="C11" s="26">
        <v>551880921.54192519</v>
      </c>
      <c r="D11" s="27">
        <v>496581480.95999992</v>
      </c>
      <c r="E11" s="48">
        <v>1486431</v>
      </c>
      <c r="F11" s="26">
        <v>564763111</v>
      </c>
      <c r="G11" s="27">
        <v>471997792.68000001</v>
      </c>
      <c r="H11" s="48">
        <v>1324895</v>
      </c>
      <c r="I11" s="26">
        <v>520133686.58000004</v>
      </c>
      <c r="J11" s="27">
        <v>436683077.39999998</v>
      </c>
    </row>
    <row r="12" spans="1:10">
      <c r="A12" s="152" t="s">
        <v>29</v>
      </c>
      <c r="B12" s="48">
        <v>4251124</v>
      </c>
      <c r="C12" s="26">
        <v>1728984944.73</v>
      </c>
      <c r="D12" s="27">
        <v>1561950112.1100001</v>
      </c>
      <c r="E12" s="48">
        <v>4646875</v>
      </c>
      <c r="F12" s="26">
        <v>1923938018.8299999</v>
      </c>
      <c r="G12" s="27">
        <v>1703832931.52</v>
      </c>
      <c r="H12" s="48">
        <v>4673370</v>
      </c>
      <c r="I12" s="26">
        <v>2035698632.4099998</v>
      </c>
      <c r="J12" s="27">
        <v>1759607175.4045258</v>
      </c>
    </row>
    <row r="13" spans="1:10">
      <c r="A13" s="152" t="s">
        <v>22</v>
      </c>
      <c r="B13" s="48">
        <v>852543</v>
      </c>
      <c r="C13" s="26">
        <v>304149652</v>
      </c>
      <c r="D13" s="27">
        <v>266780001.62</v>
      </c>
      <c r="E13" s="48">
        <v>932444</v>
      </c>
      <c r="F13" s="26">
        <v>342144780</v>
      </c>
      <c r="G13" s="27">
        <v>295309457.92000002</v>
      </c>
      <c r="H13" s="48">
        <v>968462</v>
      </c>
      <c r="I13" s="26">
        <v>369593244</v>
      </c>
      <c r="J13" s="27">
        <v>317793312.31</v>
      </c>
    </row>
    <row r="14" spans="1:10">
      <c r="A14" s="152" t="s">
        <v>21</v>
      </c>
      <c r="B14" s="48">
        <v>344588.42501300166</v>
      </c>
      <c r="C14" s="26">
        <v>133145252.99998474</v>
      </c>
      <c r="D14" s="27">
        <v>111524927.00000001</v>
      </c>
      <c r="E14" s="48">
        <v>436448.00781699241</v>
      </c>
      <c r="F14" s="26">
        <v>168145819.67004108</v>
      </c>
      <c r="G14" s="27">
        <v>146158247</v>
      </c>
      <c r="H14" s="48">
        <v>592400.58690598677</v>
      </c>
      <c r="I14" s="26">
        <v>228092910.67005986</v>
      </c>
      <c r="J14" s="27">
        <v>184831822</v>
      </c>
    </row>
    <row r="15" spans="1:10">
      <c r="A15" s="152" t="s">
        <v>30</v>
      </c>
      <c r="B15" s="48">
        <v>3486233</v>
      </c>
      <c r="C15" s="26">
        <v>1321231183.8900001</v>
      </c>
      <c r="D15" s="27">
        <v>1216776463.4300892</v>
      </c>
      <c r="E15" s="48">
        <v>3491448</v>
      </c>
      <c r="F15" s="26">
        <v>1399707996.7799997</v>
      </c>
      <c r="G15" s="27">
        <v>1251693266.6320024</v>
      </c>
      <c r="H15" s="48">
        <v>3421034</v>
      </c>
      <c r="I15" s="26">
        <v>1457053053.9199998</v>
      </c>
      <c r="J15" s="27">
        <v>1257254383.2457366</v>
      </c>
    </row>
    <row r="16" spans="1:10">
      <c r="A16" s="153"/>
      <c r="B16" s="48"/>
      <c r="C16" s="26"/>
      <c r="D16" s="27"/>
      <c r="E16" s="48"/>
      <c r="F16" s="26"/>
      <c r="G16" s="27"/>
      <c r="H16" s="48"/>
      <c r="I16" s="26"/>
      <c r="J16" s="27"/>
    </row>
    <row r="17" spans="1:10">
      <c r="A17" s="154" t="s">
        <v>8</v>
      </c>
      <c r="B17" s="48">
        <f t="shared" ref="B17:J17" si="0">SUM(B10:B15)</f>
        <v>23570599.425013002</v>
      </c>
      <c r="C17" s="26">
        <f t="shared" si="0"/>
        <v>9050074740.2373619</v>
      </c>
      <c r="D17" s="27">
        <f t="shared" si="0"/>
        <v>8253359532.1172447</v>
      </c>
      <c r="E17" s="48">
        <f t="shared" si="0"/>
        <v>22463164.007816993</v>
      </c>
      <c r="F17" s="26">
        <f t="shared" si="0"/>
        <v>8992142318.9410286</v>
      </c>
      <c r="G17" s="27">
        <f t="shared" si="0"/>
        <v>8020981170.5393353</v>
      </c>
      <c r="H17" s="48">
        <f t="shared" si="0"/>
        <v>21871208.586905986</v>
      </c>
      <c r="I17" s="26">
        <f t="shared" si="0"/>
        <v>9211349206.4090176</v>
      </c>
      <c r="J17" s="27">
        <f t="shared" si="0"/>
        <v>8038270820.0781193</v>
      </c>
    </row>
    <row r="18" spans="1:10">
      <c r="A18" s="49"/>
      <c r="B18" s="49"/>
      <c r="C18" s="50"/>
      <c r="D18" s="51"/>
      <c r="E18" s="49"/>
      <c r="F18" s="50"/>
      <c r="G18" s="51"/>
      <c r="H18" s="49"/>
      <c r="I18" s="50"/>
      <c r="J18" s="51"/>
    </row>
    <row r="19" spans="1:10">
      <c r="A19" s="186" t="s">
        <v>59</v>
      </c>
      <c r="B19" s="186"/>
      <c r="C19" s="186"/>
      <c r="D19" s="186"/>
      <c r="E19" s="186"/>
      <c r="F19" s="186"/>
      <c r="G19" s="186"/>
      <c r="H19" s="186"/>
      <c r="I19" s="186"/>
      <c r="J19" s="52"/>
    </row>
    <row r="20" spans="1:10">
      <c r="A20" s="44"/>
      <c r="B20" s="44"/>
      <c r="C20" s="44"/>
      <c r="D20" s="44"/>
      <c r="E20" s="44"/>
      <c r="F20" s="44"/>
      <c r="G20" s="44"/>
      <c r="H20" s="148" t="s">
        <v>127</v>
      </c>
      <c r="I20" s="44"/>
      <c r="J20" s="44"/>
    </row>
    <row r="21" spans="1:10">
      <c r="A21" s="44"/>
      <c r="B21" s="44"/>
      <c r="C21" s="44"/>
      <c r="D21" s="44"/>
      <c r="E21" s="44"/>
      <c r="F21" s="44"/>
      <c r="G21" s="44"/>
      <c r="H21" s="44"/>
      <c r="I21" s="44"/>
      <c r="J21" s="44"/>
    </row>
    <row r="22" spans="1:10" ht="18.75">
      <c r="A22" s="42" t="s">
        <v>56</v>
      </c>
      <c r="B22" s="42"/>
      <c r="C22" s="43"/>
      <c r="D22" s="43"/>
      <c r="E22" s="43"/>
      <c r="F22" s="43"/>
      <c r="G22" s="43"/>
      <c r="H22" s="43"/>
      <c r="I22" s="43"/>
      <c r="J22" s="44"/>
    </row>
    <row r="23" spans="1:10">
      <c r="A23" s="45" t="s">
        <v>60</v>
      </c>
      <c r="B23" s="45"/>
      <c r="C23" s="46"/>
      <c r="D23" s="46"/>
      <c r="E23" s="46"/>
      <c r="F23" s="46"/>
      <c r="G23" s="46"/>
      <c r="H23" s="46"/>
      <c r="I23" s="46"/>
      <c r="J23" s="44"/>
    </row>
    <row r="24" spans="1:10" ht="16.5" customHeight="1">
      <c r="A24" s="149"/>
      <c r="B24" s="187">
        <v>2009</v>
      </c>
      <c r="C24" s="188"/>
      <c r="D24" s="189"/>
      <c r="E24" s="187">
        <v>2010</v>
      </c>
      <c r="F24" s="188">
        <v>2010</v>
      </c>
      <c r="G24" s="189"/>
      <c r="H24" s="187">
        <v>2011</v>
      </c>
      <c r="I24" s="188">
        <v>2011</v>
      </c>
      <c r="J24" s="190"/>
    </row>
    <row r="25" spans="1:10" ht="16.5" customHeight="1">
      <c r="A25" s="150"/>
      <c r="B25" s="47" t="s">
        <v>58</v>
      </c>
      <c r="C25" s="24" t="s">
        <v>9</v>
      </c>
      <c r="D25" s="25" t="s">
        <v>24</v>
      </c>
      <c r="E25" s="47" t="s">
        <v>58</v>
      </c>
      <c r="F25" s="24" t="s">
        <v>9</v>
      </c>
      <c r="G25" s="25" t="s">
        <v>24</v>
      </c>
      <c r="H25" s="47" t="s">
        <v>58</v>
      </c>
      <c r="I25" s="24" t="s">
        <v>9</v>
      </c>
      <c r="J25" s="151" t="s">
        <v>24</v>
      </c>
    </row>
    <row r="26" spans="1:10">
      <c r="A26" s="152" t="s">
        <v>25</v>
      </c>
      <c r="B26" s="48">
        <f t="shared" ref="B26:J33" si="1">B8</f>
        <v>2668085</v>
      </c>
      <c r="C26" s="26">
        <f t="shared" si="1"/>
        <v>1075851632.6567364</v>
      </c>
      <c r="D26" s="27">
        <f t="shared" si="1"/>
        <v>919404232.31605744</v>
      </c>
      <c r="E26" s="48">
        <f t="shared" si="1"/>
        <v>2423965</v>
      </c>
      <c r="F26" s="26">
        <f t="shared" si="1"/>
        <v>981470086.71097386</v>
      </c>
      <c r="G26" s="27">
        <f t="shared" si="1"/>
        <v>825606800.89726877</v>
      </c>
      <c r="H26" s="48">
        <f t="shared" si="1"/>
        <v>2464930</v>
      </c>
      <c r="I26" s="26">
        <f t="shared" si="1"/>
        <v>1011463500.0690427</v>
      </c>
      <c r="J26" s="27">
        <f t="shared" si="1"/>
        <v>876336152.29782081</v>
      </c>
    </row>
    <row r="27" spans="1:10">
      <c r="A27" s="152" t="s">
        <v>26</v>
      </c>
      <c r="B27" s="48">
        <f t="shared" si="1"/>
        <v>10423368</v>
      </c>
      <c r="C27" s="26">
        <f t="shared" si="1"/>
        <v>3934831152.418716</v>
      </c>
      <c r="D27" s="27">
        <f t="shared" si="1"/>
        <v>3680342314.681098</v>
      </c>
      <c r="E27" s="48">
        <f t="shared" si="1"/>
        <v>9045553</v>
      </c>
      <c r="F27" s="26">
        <f t="shared" si="1"/>
        <v>3611972505.9500151</v>
      </c>
      <c r="G27" s="27">
        <f t="shared" si="1"/>
        <v>3326382673.8900642</v>
      </c>
      <c r="H27" s="48">
        <f t="shared" si="1"/>
        <v>8426117</v>
      </c>
      <c r="I27" s="26">
        <f t="shared" si="1"/>
        <v>3589314178.7599154</v>
      </c>
      <c r="J27" s="27">
        <f t="shared" si="1"/>
        <v>3205764897.4200354</v>
      </c>
    </row>
    <row r="28" spans="1:10">
      <c r="A28" s="152" t="s">
        <v>27</v>
      </c>
      <c r="B28" s="48">
        <f t="shared" si="1"/>
        <v>13091453</v>
      </c>
      <c r="C28" s="26">
        <f t="shared" si="1"/>
        <v>5010682785.0754528</v>
      </c>
      <c r="D28" s="27">
        <f t="shared" si="1"/>
        <v>4599746546.9971552</v>
      </c>
      <c r="E28" s="48">
        <f t="shared" si="1"/>
        <v>11469518</v>
      </c>
      <c r="F28" s="26">
        <f t="shared" si="1"/>
        <v>4593442592.6609888</v>
      </c>
      <c r="G28" s="27">
        <f t="shared" si="1"/>
        <v>4151989474.787333</v>
      </c>
      <c r="H28" s="48">
        <f t="shared" si="1"/>
        <v>10891047</v>
      </c>
      <c r="I28" s="26">
        <f t="shared" si="1"/>
        <v>4600777678.8289576</v>
      </c>
      <c r="J28" s="27">
        <f t="shared" si="1"/>
        <v>4082101049.7178559</v>
      </c>
    </row>
    <row r="29" spans="1:10">
      <c r="A29" s="152" t="s">
        <v>28</v>
      </c>
      <c r="B29" s="48">
        <f>B11</f>
        <v>1544658</v>
      </c>
      <c r="C29" s="26">
        <v>551880921.54192519</v>
      </c>
      <c r="D29" s="27">
        <f t="shared" si="1"/>
        <v>496581480.95999992</v>
      </c>
      <c r="E29" s="48">
        <f t="shared" si="1"/>
        <v>1486431</v>
      </c>
      <c r="F29" s="26">
        <v>564763111</v>
      </c>
      <c r="G29" s="27">
        <f t="shared" si="1"/>
        <v>471997792.68000001</v>
      </c>
      <c r="H29" s="48">
        <f t="shared" si="1"/>
        <v>1324895</v>
      </c>
      <c r="I29" s="26">
        <v>528593109.58000004</v>
      </c>
      <c r="J29" s="27">
        <f>J11</f>
        <v>436683077.39999998</v>
      </c>
    </row>
    <row r="30" spans="1:10">
      <c r="A30" s="152" t="s">
        <v>29</v>
      </c>
      <c r="B30" s="48">
        <f>B12</f>
        <v>4251124</v>
      </c>
      <c r="C30" s="26">
        <v>1728984944.73</v>
      </c>
      <c r="D30" s="27">
        <f t="shared" si="1"/>
        <v>1561950112.1100001</v>
      </c>
      <c r="E30" s="48">
        <f t="shared" si="1"/>
        <v>4646875</v>
      </c>
      <c r="F30" s="26">
        <v>1923938018.8299999</v>
      </c>
      <c r="G30" s="27">
        <f t="shared" si="1"/>
        <v>1703832931.52</v>
      </c>
      <c r="H30" s="48">
        <f t="shared" si="1"/>
        <v>4673370</v>
      </c>
      <c r="I30" s="26">
        <v>2048225886.4099998</v>
      </c>
      <c r="J30" s="27">
        <f>J12</f>
        <v>1759607175.4045258</v>
      </c>
    </row>
    <row r="31" spans="1:10">
      <c r="A31" s="152" t="s">
        <v>22</v>
      </c>
      <c r="B31" s="48">
        <f>B13</f>
        <v>852543</v>
      </c>
      <c r="C31" s="26">
        <v>304149652</v>
      </c>
      <c r="D31" s="27">
        <f t="shared" si="1"/>
        <v>266780001.62</v>
      </c>
      <c r="E31" s="48">
        <f t="shared" si="1"/>
        <v>932444</v>
      </c>
      <c r="F31" s="26">
        <v>342144780</v>
      </c>
      <c r="G31" s="27">
        <f t="shared" si="1"/>
        <v>295309457.92000002</v>
      </c>
      <c r="H31" s="48">
        <f t="shared" si="1"/>
        <v>968462</v>
      </c>
      <c r="I31" s="26">
        <v>369593244</v>
      </c>
      <c r="J31" s="27">
        <f>J13</f>
        <v>317793312.31</v>
      </c>
    </row>
    <row r="32" spans="1:10">
      <c r="A32" s="152" t="s">
        <v>21</v>
      </c>
      <c r="B32" s="48">
        <f>B14</f>
        <v>344588.42501300166</v>
      </c>
      <c r="C32" s="26">
        <v>133145252.99998474</v>
      </c>
      <c r="D32" s="27">
        <f t="shared" si="1"/>
        <v>111524927.00000001</v>
      </c>
      <c r="E32" s="48">
        <f t="shared" si="1"/>
        <v>436448.00781699241</v>
      </c>
      <c r="F32" s="26">
        <v>168145819.67004108</v>
      </c>
      <c r="G32" s="27">
        <f t="shared" si="1"/>
        <v>146158247</v>
      </c>
      <c r="H32" s="48">
        <f t="shared" si="1"/>
        <v>592400.58690598677</v>
      </c>
      <c r="I32" s="26">
        <v>231473820.23005986</v>
      </c>
      <c r="J32" s="27">
        <f>J14</f>
        <v>184831822</v>
      </c>
    </row>
    <row r="33" spans="1:10">
      <c r="A33" s="152" t="s">
        <v>30</v>
      </c>
      <c r="B33" s="48">
        <f>B15</f>
        <v>3486233</v>
      </c>
      <c r="C33" s="26">
        <v>1321231183.8900001</v>
      </c>
      <c r="D33" s="27">
        <f t="shared" si="1"/>
        <v>1216776463.4300892</v>
      </c>
      <c r="E33" s="48">
        <f t="shared" si="1"/>
        <v>3491448</v>
      </c>
      <c r="F33" s="26">
        <v>1399707996.7799997</v>
      </c>
      <c r="G33" s="27">
        <f t="shared" si="1"/>
        <v>1251693266.6320024</v>
      </c>
      <c r="H33" s="48">
        <f t="shared" si="1"/>
        <v>3421034</v>
      </c>
      <c r="I33" s="26">
        <v>1489553053.9199998</v>
      </c>
      <c r="J33" s="27">
        <f>J15</f>
        <v>1257254383.2457366</v>
      </c>
    </row>
    <row r="34" spans="1:10">
      <c r="A34" s="153"/>
      <c r="B34" s="48"/>
      <c r="C34" s="26"/>
      <c r="D34" s="27"/>
      <c r="E34" s="48"/>
      <c r="F34" s="26"/>
      <c r="G34" s="27"/>
      <c r="H34" s="48"/>
      <c r="I34" s="26"/>
      <c r="J34" s="27"/>
    </row>
    <row r="35" spans="1:10">
      <c r="A35" s="154" t="s">
        <v>8</v>
      </c>
      <c r="B35" s="48">
        <f t="shared" ref="B35:J35" si="2">SUM(B28:B33)</f>
        <v>23570599.425013002</v>
      </c>
      <c r="C35" s="26">
        <f t="shared" si="2"/>
        <v>9050074740.2373619</v>
      </c>
      <c r="D35" s="27">
        <f t="shared" si="2"/>
        <v>8253359532.1172447</v>
      </c>
      <c r="E35" s="48">
        <f t="shared" si="2"/>
        <v>22463164.007816993</v>
      </c>
      <c r="F35" s="26">
        <f t="shared" si="2"/>
        <v>8992142318.9410286</v>
      </c>
      <c r="G35" s="27">
        <f t="shared" si="2"/>
        <v>8020981170.5393353</v>
      </c>
      <c r="H35" s="48">
        <f t="shared" si="2"/>
        <v>21871208.586905986</v>
      </c>
      <c r="I35" s="26">
        <f t="shared" si="2"/>
        <v>9268216792.969017</v>
      </c>
      <c r="J35" s="27">
        <f t="shared" si="2"/>
        <v>8038270820.0781193</v>
      </c>
    </row>
    <row r="36" spans="1:10">
      <c r="A36" s="49"/>
      <c r="B36" s="49"/>
      <c r="C36" s="50"/>
      <c r="D36" s="51"/>
      <c r="E36" s="49"/>
      <c r="F36" s="50"/>
      <c r="G36" s="51"/>
      <c r="H36" s="49"/>
      <c r="I36" s="50"/>
      <c r="J36" s="51"/>
    </row>
    <row r="37" spans="1:10">
      <c r="A37" s="186" t="s">
        <v>59</v>
      </c>
      <c r="B37" s="186"/>
      <c r="C37" s="186"/>
      <c r="D37" s="186"/>
      <c r="E37" s="186"/>
      <c r="F37" s="186"/>
      <c r="G37" s="186"/>
      <c r="H37" s="186"/>
      <c r="I37" s="186"/>
      <c r="J37" s="52"/>
    </row>
  </sheetData>
  <mergeCells count="8">
    <mergeCell ref="A37:I37"/>
    <mergeCell ref="B6:D6"/>
    <mergeCell ref="E6:G6"/>
    <mergeCell ref="H6:J6"/>
    <mergeCell ref="A19:I19"/>
    <mergeCell ref="B24:D24"/>
    <mergeCell ref="E24:G24"/>
    <mergeCell ref="H24:J24"/>
  </mergeCells>
  <pageMargins left="0.7" right="0.7" top="0.75" bottom="0.75" header="0.3" footer="0.3"/>
  <ignoredErrors>
    <ignoredError sqref="B17:J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D12"/>
  <sheetViews>
    <sheetView workbookViewId="0"/>
  </sheetViews>
  <sheetFormatPr defaultRowHeight="15"/>
  <cols>
    <col min="1" max="1" width="31.42578125" customWidth="1"/>
    <col min="2" max="4" width="10.42578125" customWidth="1"/>
  </cols>
  <sheetData>
    <row r="1" spans="1:4" ht="21">
      <c r="A1" s="76" t="s">
        <v>124</v>
      </c>
    </row>
    <row r="4" spans="1:4" ht="27" customHeight="1">
      <c r="A4" s="191" t="s">
        <v>119</v>
      </c>
      <c r="B4" s="193" t="s">
        <v>19</v>
      </c>
      <c r="C4" s="194"/>
      <c r="D4" s="195"/>
    </row>
    <row r="5" spans="1:4" ht="16.5" customHeight="1">
      <c r="A5" s="192"/>
      <c r="B5" s="18">
        <v>2009</v>
      </c>
      <c r="C5" s="19">
        <v>2010</v>
      </c>
      <c r="D5" s="22">
        <v>2011</v>
      </c>
    </row>
    <row r="6" spans="1:4" ht="16.5" customHeight="1">
      <c r="A6" s="20" t="s">
        <v>25</v>
      </c>
      <c r="B6" s="72">
        <v>382.74458802055454</v>
      </c>
      <c r="C6" s="72">
        <v>400.49133648519398</v>
      </c>
      <c r="D6" s="73">
        <v>422.43667471354752</v>
      </c>
    </row>
    <row r="7" spans="1:4" ht="16.5" customHeight="1">
      <c r="A7" s="20" t="s">
        <v>0</v>
      </c>
      <c r="B7" s="72">
        <v>406.7124235214028</v>
      </c>
      <c r="C7" s="72">
        <v>414.02835643954268</v>
      </c>
      <c r="D7" s="73">
        <v>435.59543378974911</v>
      </c>
    </row>
    <row r="8" spans="1:4" ht="16.5" customHeight="1">
      <c r="A8" s="20" t="s">
        <v>6</v>
      </c>
      <c r="B8" s="72">
        <v>378.98533571623011</v>
      </c>
      <c r="C8" s="72">
        <v>400.89613157062621</v>
      </c>
      <c r="D8" s="73">
        <v>425.9101353333524</v>
      </c>
    </row>
    <row r="9" spans="1:4" ht="16.5" customHeight="1">
      <c r="A9" s="20" t="s">
        <v>36</v>
      </c>
      <c r="B9" s="72">
        <v>357.28356797551641</v>
      </c>
      <c r="C9" s="72">
        <v>379.94572973787547</v>
      </c>
      <c r="D9" s="73">
        <v>392.58483621720967</v>
      </c>
    </row>
    <row r="10" spans="1:4" ht="16.5" customHeight="1">
      <c r="A10" s="20" t="s">
        <v>22</v>
      </c>
      <c r="B10" s="72">
        <v>356.75579061701285</v>
      </c>
      <c r="C10" s="72">
        <v>366.9333278995843</v>
      </c>
      <c r="D10" s="73">
        <v>381.62906133642826</v>
      </c>
    </row>
    <row r="11" spans="1:4" ht="16.5" customHeight="1">
      <c r="A11" s="20" t="s">
        <v>21</v>
      </c>
      <c r="B11" s="72">
        <v>386.38922069120878</v>
      </c>
      <c r="C11" s="72">
        <v>385.25967963759507</v>
      </c>
      <c r="D11" s="73">
        <v>385.0315406697224</v>
      </c>
    </row>
    <row r="12" spans="1:4" ht="16.5" customHeight="1">
      <c r="A12" s="21" t="s">
        <v>23</v>
      </c>
      <c r="B12" s="74">
        <v>383.95607074097012</v>
      </c>
      <c r="C12" s="74">
        <v>400.30613300120314</v>
      </c>
      <c r="D12" s="75">
        <v>421.16324618310006</v>
      </c>
    </row>
  </sheetData>
  <mergeCells count="2">
    <mergeCell ref="A4:A5"/>
    <mergeCell ref="B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L42"/>
  <sheetViews>
    <sheetView workbookViewId="0">
      <selection activeCell="A7" sqref="A7"/>
    </sheetView>
  </sheetViews>
  <sheetFormatPr defaultRowHeight="15"/>
  <cols>
    <col min="1" max="1" width="30.28515625" style="110" customWidth="1"/>
    <col min="2" max="3" width="14.85546875" style="110" bestFit="1" customWidth="1"/>
    <col min="4" max="4" width="10.28515625" style="135" customWidth="1"/>
    <col min="5" max="6" width="14.85546875" style="110" bestFit="1" customWidth="1"/>
    <col min="7" max="7" width="10.28515625" style="110" customWidth="1"/>
    <col min="8" max="9" width="14.85546875" style="110" bestFit="1" customWidth="1"/>
    <col min="10" max="10" width="10.28515625" style="110" customWidth="1"/>
    <col min="11" max="11" width="9.140625" style="110"/>
    <col min="12" max="12" width="16.5703125" style="110" bestFit="1" customWidth="1"/>
    <col min="13" max="16384" width="9.140625" style="110"/>
  </cols>
  <sheetData>
    <row r="1" spans="1:12" ht="21">
      <c r="A1" s="76" t="s">
        <v>125</v>
      </c>
    </row>
    <row r="4" spans="1:12" s="106" customFormat="1" ht="21.75" customHeight="1">
      <c r="A4" s="103" t="s">
        <v>106</v>
      </c>
      <c r="B4" s="104"/>
      <c r="C4" s="104"/>
      <c r="D4" s="105"/>
      <c r="E4" s="104"/>
      <c r="F4" s="104"/>
      <c r="G4" s="104"/>
      <c r="H4" s="104"/>
      <c r="I4" s="104"/>
      <c r="J4" s="104"/>
    </row>
    <row r="5" spans="1:12" ht="12.75" customHeight="1">
      <c r="A5" s="107" t="s">
        <v>107</v>
      </c>
      <c r="B5" s="108"/>
      <c r="C5" s="108"/>
      <c r="D5" s="109"/>
      <c r="E5" s="108"/>
      <c r="F5" s="108"/>
      <c r="G5" s="108"/>
      <c r="H5" s="108"/>
      <c r="I5" s="108"/>
      <c r="J5" s="108"/>
    </row>
    <row r="6" spans="1:12" s="111" customFormat="1" ht="17.25" customHeight="1">
      <c r="A6" s="155"/>
      <c r="B6" s="193">
        <v>2009</v>
      </c>
      <c r="C6" s="194"/>
      <c r="D6" s="198"/>
      <c r="E6" s="194">
        <v>2010</v>
      </c>
      <c r="F6" s="194"/>
      <c r="G6" s="194"/>
      <c r="H6" s="193">
        <v>2011</v>
      </c>
      <c r="I6" s="194"/>
      <c r="J6" s="195"/>
    </row>
    <row r="7" spans="1:12" s="116" customFormat="1" ht="30">
      <c r="A7" s="156"/>
      <c r="B7" s="113" t="s">
        <v>108</v>
      </c>
      <c r="C7" s="114" t="s">
        <v>109</v>
      </c>
      <c r="D7" s="115" t="s">
        <v>110</v>
      </c>
      <c r="E7" s="114" t="s">
        <v>108</v>
      </c>
      <c r="F7" s="114" t="s">
        <v>109</v>
      </c>
      <c r="G7" s="114" t="s">
        <v>110</v>
      </c>
      <c r="H7" s="113" t="s">
        <v>108</v>
      </c>
      <c r="I7" s="114" t="s">
        <v>109</v>
      </c>
      <c r="J7" s="157" t="s">
        <v>110</v>
      </c>
    </row>
    <row r="8" spans="1:12" s="116" customFormat="1" ht="6.75" customHeight="1">
      <c r="A8" s="158"/>
      <c r="B8" s="118"/>
      <c r="C8" s="119"/>
      <c r="D8" s="120"/>
      <c r="E8" s="119"/>
      <c r="F8" s="119"/>
      <c r="G8" s="123"/>
      <c r="H8" s="118"/>
      <c r="I8" s="119"/>
      <c r="J8" s="120"/>
    </row>
    <row r="9" spans="1:12" s="111" customFormat="1">
      <c r="A9" s="158" t="s">
        <v>10</v>
      </c>
      <c r="B9" s="118">
        <v>0.35546851061946699</v>
      </c>
      <c r="C9" s="119">
        <v>0.41310687713922167</v>
      </c>
      <c r="D9" s="120">
        <v>1.1621476018207901</v>
      </c>
      <c r="E9" s="118">
        <v>0.41812980215466089</v>
      </c>
      <c r="F9" s="119">
        <v>0.45976942371006918</v>
      </c>
      <c r="G9" s="123">
        <v>1.0995853951113639</v>
      </c>
      <c r="H9" s="118">
        <v>0.45686371116725849</v>
      </c>
      <c r="I9" s="119">
        <v>0.47010190760511233</v>
      </c>
      <c r="J9" s="120">
        <v>1.0289762485272271</v>
      </c>
      <c r="L9" s="124"/>
    </row>
    <row r="10" spans="1:12" s="111" customFormat="1">
      <c r="A10" s="158" t="s">
        <v>111</v>
      </c>
      <c r="B10" s="125">
        <v>2.8479559725047952</v>
      </c>
      <c r="C10" s="126">
        <v>2.5344404190263603</v>
      </c>
      <c r="D10" s="120">
        <v>0.88991558981064722</v>
      </c>
      <c r="E10" s="125">
        <v>2.8044531203103449</v>
      </c>
      <c r="F10" s="126">
        <v>2.4619556255173269</v>
      </c>
      <c r="G10" s="123">
        <v>0.8778736958330341</v>
      </c>
      <c r="H10" s="125">
        <v>2.8965306860862428</v>
      </c>
      <c r="I10" s="126">
        <v>2.4186541185847563</v>
      </c>
      <c r="J10" s="120">
        <v>0.83501760578715378</v>
      </c>
      <c r="L10" s="124"/>
    </row>
    <row r="11" spans="1:12" s="111" customFormat="1">
      <c r="A11" s="158" t="s">
        <v>112</v>
      </c>
      <c r="B11" s="125">
        <v>3.203424483124262</v>
      </c>
      <c r="C11" s="126">
        <v>2.947547296165582</v>
      </c>
      <c r="D11" s="120">
        <v>0.92012385860611079</v>
      </c>
      <c r="E11" s="125">
        <v>3.2225829224650053</v>
      </c>
      <c r="F11" s="126">
        <v>2.9217250492273958</v>
      </c>
      <c r="G11" s="123">
        <v>0.90664076597058407</v>
      </c>
      <c r="H11" s="125">
        <v>3.353394397253501</v>
      </c>
      <c r="I11" s="126">
        <v>2.8887560261898688</v>
      </c>
      <c r="J11" s="120">
        <v>0.86144237270624047</v>
      </c>
      <c r="L11" s="124"/>
    </row>
    <row r="12" spans="1:12" s="111" customFormat="1" ht="6.75" customHeight="1">
      <c r="A12" s="158"/>
      <c r="B12" s="125"/>
      <c r="C12" s="126"/>
      <c r="D12" s="120"/>
      <c r="E12" s="125"/>
      <c r="F12" s="126"/>
      <c r="G12" s="123"/>
      <c r="H12" s="125"/>
      <c r="I12" s="126"/>
      <c r="J12" s="120"/>
      <c r="L12" s="124"/>
    </row>
    <row r="13" spans="1:12" s="111" customFormat="1">
      <c r="A13" s="158" t="s">
        <v>113</v>
      </c>
      <c r="B13" s="125">
        <v>1.3959483287310415</v>
      </c>
      <c r="C13" s="126">
        <v>1.2641064716552257</v>
      </c>
      <c r="D13" s="120">
        <v>0.90555391316262834</v>
      </c>
      <c r="E13" s="125">
        <v>1.4120971162773757</v>
      </c>
      <c r="F13" s="126">
        <v>1.2335408363740861</v>
      </c>
      <c r="G13" s="123">
        <v>0.87355240808507106</v>
      </c>
      <c r="H13" s="125">
        <v>1.4509229851477443</v>
      </c>
      <c r="I13" s="126">
        <v>1.2416539855875941</v>
      </c>
      <c r="J13" s="120">
        <v>0.85576836144832258</v>
      </c>
      <c r="L13" s="124"/>
    </row>
    <row r="14" spans="1:12" s="111" customFormat="1" ht="6.75" customHeight="1">
      <c r="A14" s="158"/>
      <c r="B14" s="125"/>
      <c r="C14" s="126"/>
      <c r="D14" s="120"/>
      <c r="E14" s="125"/>
      <c r="F14" s="126"/>
      <c r="G14" s="123"/>
      <c r="H14" s="125"/>
      <c r="I14" s="126"/>
      <c r="J14" s="120"/>
      <c r="L14" s="124"/>
    </row>
    <row r="15" spans="1:12" s="111" customFormat="1">
      <c r="A15" s="158" t="s">
        <v>114</v>
      </c>
      <c r="B15" s="125">
        <v>2.024798195663152</v>
      </c>
      <c r="C15" s="126">
        <v>1.8136540975901403</v>
      </c>
      <c r="D15" s="120">
        <v>0.895720917509086</v>
      </c>
      <c r="E15" s="125">
        <v>2.020220698512627</v>
      </c>
      <c r="F15" s="126">
        <v>1.7666787971570392</v>
      </c>
      <c r="G15" s="123">
        <v>0.87449791919157338</v>
      </c>
      <c r="H15" s="125">
        <v>2.0950365039437822</v>
      </c>
      <c r="I15" s="126">
        <v>1.8059161116411064</v>
      </c>
      <c r="J15" s="120">
        <v>0.86199744407392254</v>
      </c>
      <c r="L15" s="124"/>
    </row>
    <row r="16" spans="1:12" s="111" customFormat="1" ht="6.75" customHeight="1">
      <c r="A16" s="158"/>
      <c r="B16" s="125"/>
      <c r="C16" s="126"/>
      <c r="D16" s="120"/>
      <c r="E16" s="125"/>
      <c r="F16" s="126"/>
      <c r="G16" s="123"/>
      <c r="H16" s="125"/>
      <c r="I16" s="126"/>
      <c r="J16" s="120"/>
      <c r="L16" s="124"/>
    </row>
    <row r="17" spans="1:12" s="111" customFormat="1">
      <c r="A17" s="158" t="s">
        <v>16</v>
      </c>
      <c r="B17" s="125">
        <v>2.4259037327189064</v>
      </c>
      <c r="C17" s="126">
        <v>2.2280516667062962</v>
      </c>
      <c r="D17" s="120">
        <v>0.91844191369009465</v>
      </c>
      <c r="E17" s="125">
        <v>2.3372415816860213</v>
      </c>
      <c r="F17" s="126">
        <v>2.0990364877808143</v>
      </c>
      <c r="G17" s="123">
        <v>0.89808281019312841</v>
      </c>
      <c r="H17" s="125">
        <v>2.3688629066239892</v>
      </c>
      <c r="I17" s="126">
        <v>2.1019446966595496</v>
      </c>
      <c r="J17" s="120">
        <v>0.88732222146834117</v>
      </c>
      <c r="L17" s="124"/>
    </row>
    <row r="18" spans="1:12" s="111" customFormat="1" ht="6.75" customHeight="1">
      <c r="A18" s="158"/>
      <c r="B18" s="125"/>
      <c r="C18" s="126"/>
      <c r="D18" s="120"/>
      <c r="E18" s="125"/>
      <c r="F18" s="126"/>
      <c r="G18" s="123"/>
      <c r="H18" s="125"/>
      <c r="I18" s="126"/>
      <c r="J18" s="120"/>
      <c r="L18" s="124"/>
    </row>
    <row r="19" spans="1:12" s="111" customFormat="1">
      <c r="A19" s="158" t="s">
        <v>8</v>
      </c>
      <c r="B19" s="125">
        <v>9.0500747402373616</v>
      </c>
      <c r="C19" s="126">
        <v>8.2533595321172442</v>
      </c>
      <c r="D19" s="120">
        <v>0.9119658974110062</v>
      </c>
      <c r="E19" s="125">
        <v>8.9921423189410312</v>
      </c>
      <c r="F19" s="126">
        <v>8.0209811705393363</v>
      </c>
      <c r="G19" s="123">
        <v>0.89199891261106456</v>
      </c>
      <c r="H19" s="125">
        <v>9.2682167929690173</v>
      </c>
      <c r="I19" s="126">
        <v>8.0382708200781199</v>
      </c>
      <c r="J19" s="120">
        <v>0.86729421631311543</v>
      </c>
      <c r="L19" s="124"/>
    </row>
    <row r="20" spans="1:12" s="111" customFormat="1" ht="6.75" customHeight="1">
      <c r="A20" s="159"/>
      <c r="B20" s="129"/>
      <c r="C20" s="130"/>
      <c r="D20" s="131"/>
      <c r="E20" s="129"/>
      <c r="F20" s="130"/>
      <c r="G20" s="132"/>
      <c r="H20" s="129"/>
      <c r="I20" s="130"/>
      <c r="J20" s="131"/>
      <c r="L20" s="124"/>
    </row>
    <row r="21" spans="1:12" s="133" customFormat="1" ht="19.5" customHeight="1">
      <c r="A21" s="196" t="s">
        <v>59</v>
      </c>
      <c r="B21" s="197"/>
      <c r="C21" s="197"/>
      <c r="D21" s="197"/>
      <c r="E21" s="197"/>
      <c r="F21" s="197"/>
      <c r="G21" s="197"/>
      <c r="H21" s="197"/>
      <c r="I21" s="197"/>
      <c r="J21" s="197"/>
    </row>
    <row r="24" spans="1:12">
      <c r="A24" s="134"/>
    </row>
    <row r="25" spans="1:12" ht="18.75">
      <c r="A25" s="103" t="s">
        <v>106</v>
      </c>
      <c r="B25" s="104"/>
      <c r="C25" s="104"/>
      <c r="D25" s="105"/>
      <c r="E25" s="104"/>
      <c r="F25" s="104"/>
      <c r="G25" s="104"/>
      <c r="H25" s="104"/>
      <c r="I25" s="104"/>
      <c r="J25" s="104"/>
    </row>
    <row r="26" spans="1:12">
      <c r="A26" s="107" t="s">
        <v>107</v>
      </c>
      <c r="B26" s="108"/>
      <c r="C26" s="108"/>
      <c r="D26" s="109"/>
      <c r="E26" s="108"/>
      <c r="F26" s="108"/>
      <c r="G26" s="108"/>
      <c r="H26" s="108"/>
      <c r="I26" s="108"/>
      <c r="J26" s="108"/>
    </row>
    <row r="27" spans="1:12">
      <c r="A27" s="155"/>
      <c r="B27" s="193">
        <v>2009</v>
      </c>
      <c r="C27" s="194"/>
      <c r="D27" s="198"/>
      <c r="E27" s="194">
        <v>2010</v>
      </c>
      <c r="F27" s="194"/>
      <c r="G27" s="194"/>
      <c r="H27" s="193">
        <v>2011</v>
      </c>
      <c r="I27" s="194"/>
      <c r="J27" s="195"/>
    </row>
    <row r="28" spans="1:12">
      <c r="A28" s="156"/>
      <c r="B28" s="136" t="s">
        <v>9</v>
      </c>
      <c r="C28" s="137" t="s">
        <v>24</v>
      </c>
      <c r="D28" s="115" t="s">
        <v>110</v>
      </c>
      <c r="E28" s="136" t="s">
        <v>9</v>
      </c>
      <c r="F28" s="137" t="s">
        <v>24</v>
      </c>
      <c r="G28" s="114" t="s">
        <v>110</v>
      </c>
      <c r="H28" s="136" t="s">
        <v>9</v>
      </c>
      <c r="I28" s="137" t="s">
        <v>24</v>
      </c>
      <c r="J28" s="157" t="s">
        <v>110</v>
      </c>
    </row>
    <row r="29" spans="1:12">
      <c r="A29" s="158"/>
      <c r="B29" s="138"/>
      <c r="C29" s="139"/>
      <c r="D29" s="120"/>
      <c r="E29" s="138"/>
      <c r="F29" s="139"/>
      <c r="G29" s="123"/>
      <c r="H29" s="138"/>
      <c r="I29" s="139"/>
      <c r="J29" s="120"/>
    </row>
    <row r="30" spans="1:12">
      <c r="A30" s="158" t="s">
        <v>10</v>
      </c>
      <c r="B30" s="140">
        <f t="shared" ref="B30:C38" si="0">B9*1000000000</f>
        <v>355468510.61946702</v>
      </c>
      <c r="C30" s="141">
        <f t="shared" si="0"/>
        <v>413106877.13922167</v>
      </c>
      <c r="D30" s="120">
        <f>C30/B30</f>
        <v>1.1621476018207901</v>
      </c>
      <c r="E30" s="140">
        <f t="shared" ref="E30:F38" si="1">E9*1000000000</f>
        <v>418129802.15466088</v>
      </c>
      <c r="F30" s="141">
        <f t="shared" si="1"/>
        <v>459769423.71006918</v>
      </c>
      <c r="G30" s="120">
        <f>F30/E30</f>
        <v>1.0995853951113639</v>
      </c>
      <c r="H30" s="140">
        <f t="shared" ref="H30:I38" si="2">H9*1000000000</f>
        <v>456863711.1672585</v>
      </c>
      <c r="I30" s="141">
        <f t="shared" si="2"/>
        <v>470101907.60511231</v>
      </c>
      <c r="J30" s="120">
        <f>I30/H30</f>
        <v>1.0289762485272271</v>
      </c>
    </row>
    <row r="31" spans="1:12">
      <c r="A31" s="158" t="s">
        <v>111</v>
      </c>
      <c r="B31" s="140">
        <f t="shared" si="0"/>
        <v>2847955972.5047951</v>
      </c>
      <c r="C31" s="141">
        <f t="shared" si="0"/>
        <v>2534440419.0263605</v>
      </c>
      <c r="D31" s="120">
        <f>C31/B31</f>
        <v>0.88991558981064733</v>
      </c>
      <c r="E31" s="140">
        <f t="shared" si="1"/>
        <v>2804453120.3103447</v>
      </c>
      <c r="F31" s="141">
        <f t="shared" si="1"/>
        <v>2461955625.5173268</v>
      </c>
      <c r="G31" s="120">
        <f>F31/E31</f>
        <v>0.8778736958330341</v>
      </c>
      <c r="H31" s="140">
        <f t="shared" si="2"/>
        <v>2896530686.0862427</v>
      </c>
      <c r="I31" s="141">
        <f t="shared" si="2"/>
        <v>2418654118.5847564</v>
      </c>
      <c r="J31" s="120">
        <f>I31/H31</f>
        <v>0.83501760578715378</v>
      </c>
    </row>
    <row r="32" spans="1:12">
      <c r="A32" s="158" t="s">
        <v>112</v>
      </c>
      <c r="B32" s="140">
        <f t="shared" si="0"/>
        <v>3203424483.1242619</v>
      </c>
      <c r="C32" s="141">
        <f t="shared" si="0"/>
        <v>2947547296.1655822</v>
      </c>
      <c r="D32" s="120">
        <f>C32/B32</f>
        <v>0.9201238586061109</v>
      </c>
      <c r="E32" s="140">
        <f t="shared" si="1"/>
        <v>3222582922.4650054</v>
      </c>
      <c r="F32" s="141">
        <f t="shared" si="1"/>
        <v>2921725049.227396</v>
      </c>
      <c r="G32" s="120">
        <f>F32/E32</f>
        <v>0.90664076597058407</v>
      </c>
      <c r="H32" s="140">
        <f t="shared" si="2"/>
        <v>3353394397.2535009</v>
      </c>
      <c r="I32" s="141">
        <f t="shared" si="2"/>
        <v>2888756026.1898689</v>
      </c>
      <c r="J32" s="120">
        <f>I32/H32</f>
        <v>0.86144237270624047</v>
      </c>
    </row>
    <row r="33" spans="1:10">
      <c r="A33" s="158"/>
      <c r="B33" s="140">
        <f t="shared" si="0"/>
        <v>0</v>
      </c>
      <c r="C33" s="141">
        <f t="shared" si="0"/>
        <v>0</v>
      </c>
      <c r="D33" s="120"/>
      <c r="E33" s="140">
        <f t="shared" si="1"/>
        <v>0</v>
      </c>
      <c r="F33" s="141">
        <f t="shared" si="1"/>
        <v>0</v>
      </c>
      <c r="G33" s="120"/>
      <c r="H33" s="140">
        <f t="shared" si="2"/>
        <v>0</v>
      </c>
      <c r="I33" s="141">
        <f t="shared" si="2"/>
        <v>0</v>
      </c>
      <c r="J33" s="120"/>
    </row>
    <row r="34" spans="1:10">
      <c r="A34" s="158" t="s">
        <v>113</v>
      </c>
      <c r="B34" s="140">
        <f t="shared" si="0"/>
        <v>1395948328.7310414</v>
      </c>
      <c r="C34" s="141">
        <f t="shared" si="0"/>
        <v>1264106471.6552258</v>
      </c>
      <c r="D34" s="120">
        <f>C34/B34</f>
        <v>0.90555391316262845</v>
      </c>
      <c r="E34" s="140">
        <f t="shared" si="1"/>
        <v>1412097116.2773757</v>
      </c>
      <c r="F34" s="141">
        <f t="shared" si="1"/>
        <v>1233540836.3740861</v>
      </c>
      <c r="G34" s="120">
        <f>F34/E34</f>
        <v>0.87355240808507106</v>
      </c>
      <c r="H34" s="140">
        <f t="shared" si="2"/>
        <v>1450922985.1477444</v>
      </c>
      <c r="I34" s="141">
        <f t="shared" si="2"/>
        <v>1241653985.587594</v>
      </c>
      <c r="J34" s="120">
        <f>I34/H34</f>
        <v>0.85576836144832247</v>
      </c>
    </row>
    <row r="35" spans="1:10">
      <c r="A35" s="158"/>
      <c r="B35" s="140">
        <f t="shared" si="0"/>
        <v>0</v>
      </c>
      <c r="C35" s="141">
        <f t="shared" si="0"/>
        <v>0</v>
      </c>
      <c r="D35" s="120"/>
      <c r="E35" s="140">
        <f t="shared" si="1"/>
        <v>0</v>
      </c>
      <c r="F35" s="141">
        <f t="shared" si="1"/>
        <v>0</v>
      </c>
      <c r="G35" s="120"/>
      <c r="H35" s="140">
        <f t="shared" si="2"/>
        <v>0</v>
      </c>
      <c r="I35" s="141">
        <f t="shared" si="2"/>
        <v>0</v>
      </c>
      <c r="J35" s="120"/>
    </row>
    <row r="36" spans="1:10">
      <c r="A36" s="158" t="s">
        <v>114</v>
      </c>
      <c r="B36" s="140">
        <f t="shared" si="0"/>
        <v>2024798195.663152</v>
      </c>
      <c r="C36" s="141">
        <f t="shared" si="0"/>
        <v>1813654097.5901403</v>
      </c>
      <c r="D36" s="120">
        <f>C36/B36</f>
        <v>0.895720917509086</v>
      </c>
      <c r="E36" s="140">
        <f t="shared" si="1"/>
        <v>2020220698.5126269</v>
      </c>
      <c r="F36" s="141">
        <f t="shared" si="1"/>
        <v>1766678797.1570392</v>
      </c>
      <c r="G36" s="120">
        <f>F36/E36</f>
        <v>0.87449791919157338</v>
      </c>
      <c r="H36" s="140">
        <f t="shared" si="2"/>
        <v>2095036503.9437821</v>
      </c>
      <c r="I36" s="141">
        <f t="shared" si="2"/>
        <v>1805916111.6411064</v>
      </c>
      <c r="J36" s="120">
        <f>I36/H36</f>
        <v>0.86199744407392243</v>
      </c>
    </row>
    <row r="37" spans="1:10">
      <c r="A37" s="158"/>
      <c r="B37" s="140">
        <f t="shared" si="0"/>
        <v>0</v>
      </c>
      <c r="C37" s="141">
        <f t="shared" si="0"/>
        <v>0</v>
      </c>
      <c r="D37" s="120"/>
      <c r="E37" s="140">
        <f t="shared" si="1"/>
        <v>0</v>
      </c>
      <c r="F37" s="141">
        <f t="shared" si="1"/>
        <v>0</v>
      </c>
      <c r="G37" s="120"/>
      <c r="H37" s="140">
        <f t="shared" si="2"/>
        <v>0</v>
      </c>
      <c r="I37" s="141">
        <f t="shared" si="2"/>
        <v>0</v>
      </c>
      <c r="J37" s="120"/>
    </row>
    <row r="38" spans="1:10">
      <c r="A38" s="158" t="s">
        <v>16</v>
      </c>
      <c r="B38" s="140">
        <f t="shared" si="0"/>
        <v>2425903732.7189064</v>
      </c>
      <c r="C38" s="141">
        <f t="shared" si="0"/>
        <v>2228051666.706296</v>
      </c>
      <c r="D38" s="120">
        <f>C38/B38</f>
        <v>0.91844191369009454</v>
      </c>
      <c r="E38" s="140">
        <f t="shared" si="1"/>
        <v>2337241581.6860213</v>
      </c>
      <c r="F38" s="141">
        <f t="shared" si="1"/>
        <v>2099036487.7808144</v>
      </c>
      <c r="G38" s="120">
        <f>F38/E38</f>
        <v>0.89808281019312841</v>
      </c>
      <c r="H38" s="140">
        <f t="shared" si="2"/>
        <v>2368862906.6239891</v>
      </c>
      <c r="I38" s="141">
        <f t="shared" si="2"/>
        <v>2101944696.6595497</v>
      </c>
      <c r="J38" s="120">
        <f>I38/H38</f>
        <v>0.88732222146834117</v>
      </c>
    </row>
    <row r="39" spans="1:10">
      <c r="A39" s="158"/>
      <c r="B39" s="142"/>
      <c r="C39" s="143"/>
      <c r="D39" s="120"/>
      <c r="E39" s="142"/>
      <c r="F39" s="143"/>
      <c r="G39" s="120"/>
      <c r="H39" s="142"/>
      <c r="I39" s="143"/>
      <c r="J39" s="120"/>
    </row>
    <row r="40" spans="1:10">
      <c r="A40" s="158" t="s">
        <v>8</v>
      </c>
      <c r="B40" s="140">
        <f>SUM(B32:B39)</f>
        <v>9050074740.2373619</v>
      </c>
      <c r="C40" s="141">
        <f>SUM(C32:C39)</f>
        <v>8253359532.1172438</v>
      </c>
      <c r="D40" s="120">
        <f>C40/B40</f>
        <v>0.91196589741100609</v>
      </c>
      <c r="E40" s="140">
        <f>SUM(E32:E39)</f>
        <v>8992142318.9410286</v>
      </c>
      <c r="F40" s="141">
        <f>SUM(F32:F39)</f>
        <v>8020981170.5393362</v>
      </c>
      <c r="G40" s="120">
        <f>F40/E40</f>
        <v>0.89199891261106479</v>
      </c>
      <c r="H40" s="140">
        <f>SUM(H32:H39)</f>
        <v>9268216792.969017</v>
      </c>
      <c r="I40" s="141">
        <f>SUM(I32:I39)</f>
        <v>8038270820.0781193</v>
      </c>
      <c r="J40" s="120">
        <f>I40/H40</f>
        <v>0.86729421631311543</v>
      </c>
    </row>
    <row r="41" spans="1:10">
      <c r="A41" s="159"/>
      <c r="B41" s="129"/>
      <c r="C41" s="130"/>
      <c r="D41" s="131"/>
      <c r="E41" s="129"/>
      <c r="F41" s="130"/>
      <c r="G41" s="132"/>
      <c r="H41" s="129"/>
      <c r="I41" s="130"/>
      <c r="J41" s="131"/>
    </row>
    <row r="42" spans="1:10">
      <c r="A42" s="196" t="s">
        <v>59</v>
      </c>
      <c r="B42" s="197"/>
      <c r="C42" s="197"/>
      <c r="D42" s="197"/>
      <c r="E42" s="197"/>
      <c r="F42" s="197"/>
      <c r="G42" s="197"/>
      <c r="H42" s="197"/>
      <c r="I42" s="197"/>
      <c r="J42" s="197"/>
    </row>
  </sheetData>
  <mergeCells count="8">
    <mergeCell ref="A42:J42"/>
    <mergeCell ref="B6:D6"/>
    <mergeCell ref="E6:G6"/>
    <mergeCell ref="H6:J6"/>
    <mergeCell ref="A21:J21"/>
    <mergeCell ref="B27:D27"/>
    <mergeCell ref="E27:G27"/>
    <mergeCell ref="H27:J27"/>
  </mergeCells>
  <pageMargins left="0.75" right="0.75" top="1" bottom="1" header="0.5" footer="0.5"/>
  <pageSetup orientation="landscape" r:id="rId1"/>
  <headerFooter alignWithMargins="0">
    <oddFooter>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L43"/>
  <sheetViews>
    <sheetView workbookViewId="0">
      <selection activeCell="D33" sqref="D33"/>
    </sheetView>
  </sheetViews>
  <sheetFormatPr defaultRowHeight="15"/>
  <cols>
    <col min="1" max="1" width="30.28515625" style="110" customWidth="1"/>
    <col min="2" max="3" width="14.85546875" style="110" bestFit="1" customWidth="1"/>
    <col min="4" max="4" width="10.28515625" style="135" customWidth="1"/>
    <col min="5" max="6" width="14.85546875" style="110" bestFit="1" customWidth="1"/>
    <col min="7" max="7" width="10.28515625" style="110" customWidth="1"/>
    <col min="8" max="9" width="14.85546875" style="110" bestFit="1" customWidth="1"/>
    <col min="10" max="10" width="10.28515625" style="110" customWidth="1"/>
    <col min="11" max="11" width="9.140625" style="110"/>
    <col min="12" max="12" width="16.5703125" style="110" bestFit="1" customWidth="1"/>
    <col min="13" max="16384" width="9.140625" style="110"/>
  </cols>
  <sheetData>
    <row r="1" spans="1:12" ht="21">
      <c r="A1" s="76" t="s">
        <v>120</v>
      </c>
    </row>
    <row r="5" spans="1:12" s="106" customFormat="1" ht="21.75" customHeight="1">
      <c r="A5" s="103" t="s">
        <v>106</v>
      </c>
      <c r="B5" s="104"/>
      <c r="C5" s="104"/>
      <c r="D5" s="105"/>
      <c r="E5" s="104"/>
      <c r="F5" s="104"/>
      <c r="G5" s="104"/>
      <c r="H5" s="104"/>
      <c r="I5" s="104"/>
      <c r="J5" s="104"/>
    </row>
    <row r="6" spans="1:12" ht="12.75" customHeight="1">
      <c r="A6" s="107" t="s">
        <v>115</v>
      </c>
      <c r="B6" s="108"/>
      <c r="C6" s="108"/>
      <c r="D6" s="109"/>
      <c r="E6" s="108"/>
      <c r="F6" s="108"/>
      <c r="G6" s="108"/>
      <c r="H6" s="108"/>
      <c r="I6" s="108"/>
      <c r="J6" s="108"/>
    </row>
    <row r="7" spans="1:12" s="111" customFormat="1" ht="17.25" customHeight="1">
      <c r="A7" s="23"/>
      <c r="B7" s="193">
        <v>2009</v>
      </c>
      <c r="C7" s="194"/>
      <c r="D7" s="198"/>
      <c r="E7" s="194">
        <v>2010</v>
      </c>
      <c r="F7" s="194"/>
      <c r="G7" s="194"/>
      <c r="H7" s="193">
        <v>2011</v>
      </c>
      <c r="I7" s="194"/>
      <c r="J7" s="194"/>
    </row>
    <row r="8" spans="1:12" s="116" customFormat="1" ht="30">
      <c r="A8" s="112"/>
      <c r="B8" s="113" t="s">
        <v>108</v>
      </c>
      <c r="C8" s="114" t="s">
        <v>109</v>
      </c>
      <c r="D8" s="115" t="s">
        <v>110</v>
      </c>
      <c r="E8" s="114" t="s">
        <v>108</v>
      </c>
      <c r="F8" s="114" t="s">
        <v>109</v>
      </c>
      <c r="G8" s="114" t="s">
        <v>110</v>
      </c>
      <c r="H8" s="113" t="s">
        <v>108</v>
      </c>
      <c r="I8" s="114" t="s">
        <v>109</v>
      </c>
      <c r="J8" s="114" t="s">
        <v>110</v>
      </c>
    </row>
    <row r="9" spans="1:12" s="116" customFormat="1" ht="6.75" customHeight="1">
      <c r="A9" s="117"/>
      <c r="B9" s="118"/>
      <c r="C9" s="119"/>
      <c r="D9" s="120"/>
      <c r="E9" s="121"/>
      <c r="F9" s="121"/>
      <c r="G9" s="122"/>
      <c r="H9" s="118"/>
      <c r="I9" s="119"/>
      <c r="J9" s="123"/>
    </row>
    <row r="10" spans="1:12" s="111" customFormat="1">
      <c r="A10" s="117" t="s">
        <v>10</v>
      </c>
      <c r="B10" s="118">
        <v>0.35546851061946699</v>
      </c>
      <c r="C10" s="119">
        <v>0.41310687713922167</v>
      </c>
      <c r="D10" s="120">
        <v>1.1621476018207901</v>
      </c>
      <c r="E10" s="121">
        <v>0.41812980215466089</v>
      </c>
      <c r="F10" s="121">
        <v>0.45976942371006918</v>
      </c>
      <c r="G10" s="122">
        <v>1.0995853951113639</v>
      </c>
      <c r="H10" s="118">
        <v>0.45092820937258471</v>
      </c>
      <c r="I10" s="119">
        <v>0.47010190760511233</v>
      </c>
      <c r="J10" s="123">
        <v>1.0425205117666194</v>
      </c>
      <c r="L10" s="124"/>
    </row>
    <row r="11" spans="1:12" s="111" customFormat="1">
      <c r="A11" s="117" t="s">
        <v>111</v>
      </c>
      <c r="B11" s="125">
        <v>2.8905962007247954</v>
      </c>
      <c r="C11" s="126">
        <v>2.5643638721763606</v>
      </c>
      <c r="D11" s="120">
        <v>0.88714012408006537</v>
      </c>
      <c r="E11" s="125">
        <v>2.8518568330703444</v>
      </c>
      <c r="F11" s="126">
        <v>2.5051562913273271</v>
      </c>
      <c r="G11" s="122">
        <v>0.87842989250980208</v>
      </c>
      <c r="H11" s="125">
        <v>2.8958872212509159</v>
      </c>
      <c r="I11" s="126">
        <v>2.456915013824756</v>
      </c>
      <c r="J11" s="123">
        <v>0.84841529593941156</v>
      </c>
      <c r="L11" s="124"/>
    </row>
    <row r="12" spans="1:12" s="111" customFormat="1">
      <c r="A12" s="117" t="s">
        <v>112</v>
      </c>
      <c r="B12" s="125">
        <v>3.2460647113442622</v>
      </c>
      <c r="C12" s="126">
        <v>2.9774707493155823</v>
      </c>
      <c r="D12" s="120">
        <v>0.91725551216215595</v>
      </c>
      <c r="E12" s="125">
        <v>3.2699866352250053</v>
      </c>
      <c r="F12" s="126">
        <v>2.9649257150373964</v>
      </c>
      <c r="G12" s="122">
        <v>0.90670881743019172</v>
      </c>
      <c r="H12" s="125">
        <v>3.3468154306235007</v>
      </c>
      <c r="I12" s="126">
        <v>2.9270169214298689</v>
      </c>
      <c r="J12" s="123">
        <v>0.87456777408384756</v>
      </c>
      <c r="L12" s="124"/>
    </row>
    <row r="13" spans="1:12" s="111" customFormat="1" ht="6.75" customHeight="1">
      <c r="A13" s="117"/>
      <c r="B13" s="125"/>
      <c r="C13" s="126"/>
      <c r="D13" s="120"/>
      <c r="E13" s="125"/>
      <c r="F13" s="126"/>
      <c r="G13" s="122"/>
      <c r="H13" s="125"/>
      <c r="I13" s="126"/>
      <c r="J13" s="123"/>
      <c r="L13" s="124"/>
    </row>
    <row r="14" spans="1:12" s="111" customFormat="1">
      <c r="A14" s="117" t="s">
        <v>113</v>
      </c>
      <c r="B14" s="125">
        <v>1.4555263303462442</v>
      </c>
      <c r="C14" s="126">
        <v>1.2975223378462006</v>
      </c>
      <c r="D14" s="120">
        <v>0.89144545914022921</v>
      </c>
      <c r="E14" s="125">
        <v>1.4418726548177794</v>
      </c>
      <c r="F14" s="126">
        <v>1.2640939392540862</v>
      </c>
      <c r="G14" s="122">
        <v>0.87670290093256509</v>
      </c>
      <c r="H14" s="125">
        <v>1.4632411073477445</v>
      </c>
      <c r="I14" s="126">
        <v>1.250708622227594</v>
      </c>
      <c r="J14" s="123">
        <v>0.85475224550970641</v>
      </c>
      <c r="L14" s="124"/>
    </row>
    <row r="15" spans="1:12" s="111" customFormat="1" ht="6.75" customHeight="1">
      <c r="A15" s="117"/>
      <c r="B15" s="125"/>
      <c r="C15" s="126"/>
      <c r="D15" s="120"/>
      <c r="E15" s="125"/>
      <c r="F15" s="126"/>
      <c r="G15" s="122"/>
      <c r="H15" s="125"/>
      <c r="I15" s="126"/>
      <c r="J15" s="123"/>
      <c r="L15" s="124"/>
    </row>
    <row r="16" spans="1:12" s="111" customFormat="1">
      <c r="A16" s="127" t="s">
        <v>114</v>
      </c>
      <c r="B16" s="125">
        <v>2.0472652231179493</v>
      </c>
      <c r="C16" s="126">
        <v>1.8262553121791654</v>
      </c>
      <c r="D16" s="120">
        <v>0.89204627302651596</v>
      </c>
      <c r="E16" s="125">
        <v>2.0314491355822235</v>
      </c>
      <c r="F16" s="126">
        <v>1.7782004558670392</v>
      </c>
      <c r="G16" s="122">
        <v>0.87533594847177809</v>
      </c>
      <c r="H16" s="125">
        <v>2.1528416654137823</v>
      </c>
      <c r="I16" s="126">
        <v>1.8702264465111065</v>
      </c>
      <c r="J16" s="122">
        <v>0.86872456834936052</v>
      </c>
      <c r="L16" s="124"/>
    </row>
    <row r="17" spans="1:12" s="111" customFormat="1" ht="6.75" customHeight="1">
      <c r="A17" s="127"/>
      <c r="B17" s="125"/>
      <c r="C17" s="126"/>
      <c r="D17" s="120"/>
      <c r="E17" s="125"/>
      <c r="F17" s="126"/>
      <c r="G17" s="122"/>
      <c r="H17" s="125"/>
      <c r="I17" s="126"/>
      <c r="J17" s="123"/>
      <c r="L17" s="124"/>
    </row>
    <row r="18" spans="1:12" s="111" customFormat="1">
      <c r="A18" s="127" t="s">
        <v>16</v>
      </c>
      <c r="B18" s="125">
        <v>2.4569248797289065</v>
      </c>
      <c r="C18" s="126">
        <v>2.2560527707062961</v>
      </c>
      <c r="D18" s="120">
        <v>0.91824247021961281</v>
      </c>
      <c r="E18" s="125">
        <v>2.3538467825460216</v>
      </c>
      <c r="F18" s="126">
        <v>2.1223681835208144</v>
      </c>
      <c r="G18" s="122">
        <v>0.90165944498102379</v>
      </c>
      <c r="H18" s="125">
        <v>2.3726622026239892</v>
      </c>
      <c r="I18" s="126">
        <v>2.1063887421095497</v>
      </c>
      <c r="J18" s="123">
        <v>0.88777439105323941</v>
      </c>
      <c r="L18" s="124"/>
    </row>
    <row r="19" spans="1:12" s="111" customFormat="1" ht="6.75" customHeight="1">
      <c r="A19" s="127"/>
      <c r="B19" s="125"/>
      <c r="C19" s="126"/>
      <c r="D19" s="120"/>
      <c r="E19" s="125"/>
      <c r="F19" s="126"/>
      <c r="G19" s="122"/>
      <c r="H19" s="125"/>
      <c r="I19" s="126"/>
      <c r="J19" s="123"/>
      <c r="L19" s="124"/>
    </row>
    <row r="20" spans="1:12" s="111" customFormat="1">
      <c r="A20" s="127" t="s">
        <v>8</v>
      </c>
      <c r="B20" s="125">
        <v>9.2057811445373616</v>
      </c>
      <c r="C20" s="126">
        <v>8.3573011700472435</v>
      </c>
      <c r="D20" s="120">
        <v>0.9078318329353724</v>
      </c>
      <c r="E20" s="125">
        <v>9.0971552081710279</v>
      </c>
      <c r="F20" s="126">
        <v>8.1295882936793369</v>
      </c>
      <c r="G20" s="122">
        <v>0.89364071598749617</v>
      </c>
      <c r="H20" s="125">
        <v>9.3355604060090158</v>
      </c>
      <c r="I20" s="126">
        <v>8.1543407322781185</v>
      </c>
      <c r="J20" s="123">
        <v>0.87347094096562405</v>
      </c>
      <c r="L20" s="124"/>
    </row>
    <row r="21" spans="1:12" s="111" customFormat="1" ht="6.75" customHeight="1">
      <c r="A21" s="128"/>
      <c r="B21" s="129"/>
      <c r="C21" s="130"/>
      <c r="D21" s="131"/>
      <c r="E21" s="130"/>
      <c r="F21" s="130"/>
      <c r="G21" s="132"/>
      <c r="H21" s="129"/>
      <c r="I21" s="130"/>
      <c r="J21" s="132"/>
      <c r="L21" s="124"/>
    </row>
    <row r="22" spans="1:12" s="133" customFormat="1" ht="19.5" customHeight="1">
      <c r="A22" s="196" t="s">
        <v>59</v>
      </c>
      <c r="B22" s="197"/>
      <c r="C22" s="197"/>
      <c r="D22" s="197"/>
      <c r="E22" s="197"/>
      <c r="F22" s="197"/>
      <c r="G22" s="197"/>
      <c r="H22" s="197"/>
      <c r="I22" s="197"/>
      <c r="J22" s="197"/>
    </row>
    <row r="25" spans="1:12">
      <c r="A25" s="134"/>
    </row>
    <row r="26" spans="1:12" ht="18.75">
      <c r="A26" s="103" t="s">
        <v>106</v>
      </c>
      <c r="B26" s="104"/>
      <c r="C26" s="104"/>
      <c r="D26" s="105"/>
      <c r="E26" s="104"/>
      <c r="F26" s="104"/>
      <c r="G26" s="104"/>
      <c r="H26" s="104"/>
      <c r="I26" s="104"/>
      <c r="J26" s="104"/>
    </row>
    <row r="27" spans="1:12">
      <c r="A27" s="107" t="s">
        <v>115</v>
      </c>
      <c r="B27" s="108"/>
      <c r="C27" s="108"/>
      <c r="D27" s="109"/>
      <c r="E27" s="108"/>
      <c r="F27" s="108"/>
      <c r="G27" s="108"/>
      <c r="H27" s="108"/>
      <c r="I27" s="108"/>
      <c r="J27" s="108"/>
    </row>
    <row r="28" spans="1:12">
      <c r="A28" s="23"/>
      <c r="B28" s="193">
        <v>2009</v>
      </c>
      <c r="C28" s="194"/>
      <c r="D28" s="198"/>
      <c r="E28" s="194">
        <v>2010</v>
      </c>
      <c r="F28" s="194"/>
      <c r="G28" s="194"/>
      <c r="H28" s="193">
        <v>2011</v>
      </c>
      <c r="I28" s="194"/>
      <c r="J28" s="194"/>
    </row>
    <row r="29" spans="1:12">
      <c r="A29" s="112"/>
      <c r="B29" s="136" t="s">
        <v>9</v>
      </c>
      <c r="C29" s="137" t="s">
        <v>24</v>
      </c>
      <c r="D29" s="115" t="s">
        <v>110</v>
      </c>
      <c r="E29" s="136" t="s">
        <v>9</v>
      </c>
      <c r="F29" s="137" t="s">
        <v>24</v>
      </c>
      <c r="G29" s="114" t="s">
        <v>110</v>
      </c>
      <c r="H29" s="136" t="s">
        <v>9</v>
      </c>
      <c r="I29" s="137" t="s">
        <v>24</v>
      </c>
      <c r="J29" s="114" t="s">
        <v>110</v>
      </c>
    </row>
    <row r="30" spans="1:12">
      <c r="A30" s="117"/>
      <c r="B30" s="138"/>
      <c r="C30" s="139"/>
      <c r="D30" s="120"/>
      <c r="E30" s="138"/>
      <c r="F30" s="139"/>
      <c r="G30" s="122"/>
      <c r="H30" s="138"/>
      <c r="I30" s="139"/>
      <c r="J30" s="123"/>
    </row>
    <row r="31" spans="1:12">
      <c r="A31" s="117" t="s">
        <v>10</v>
      </c>
      <c r="B31" s="140">
        <f>B10*1000000000</f>
        <v>355468510.61946702</v>
      </c>
      <c r="C31" s="141">
        <f t="shared" ref="C31:C39" si="0">C10*1000000000</f>
        <v>413106877.13922167</v>
      </c>
      <c r="D31" s="120">
        <f>C31/B31</f>
        <v>1.1621476018207901</v>
      </c>
      <c r="E31" s="140">
        <f>E10*1000000000</f>
        <v>418129802.15466088</v>
      </c>
      <c r="F31" s="141">
        <f t="shared" ref="F31:F39" si="1">F10*1000000000</f>
        <v>459769423.71006918</v>
      </c>
      <c r="G31" s="120">
        <f>F31/E31</f>
        <v>1.0995853951113639</v>
      </c>
      <c r="H31" s="140">
        <f>H10*1000000000</f>
        <v>450928209.3725847</v>
      </c>
      <c r="I31" s="141">
        <f t="shared" ref="I31:I39" si="2">I10*1000000000</f>
        <v>470101907.60511231</v>
      </c>
      <c r="J31" s="120">
        <f>I31/H31</f>
        <v>1.0425205117666194</v>
      </c>
    </row>
    <row r="32" spans="1:12">
      <c r="A32" s="117" t="s">
        <v>111</v>
      </c>
      <c r="B32" s="140">
        <f t="shared" ref="B32:B39" si="3">B11*1000000000</f>
        <v>2890596200.7247953</v>
      </c>
      <c r="C32" s="141">
        <f t="shared" si="0"/>
        <v>2564363872.1763606</v>
      </c>
      <c r="D32" s="120">
        <f>C32/B32</f>
        <v>0.88714012408006537</v>
      </c>
      <c r="E32" s="140">
        <f t="shared" ref="E32:E39" si="4">E11*1000000000</f>
        <v>2851856833.0703444</v>
      </c>
      <c r="F32" s="141">
        <f t="shared" si="1"/>
        <v>2505156291.3273273</v>
      </c>
      <c r="G32" s="120">
        <f>F32/E32</f>
        <v>0.87842989250980208</v>
      </c>
      <c r="H32" s="140">
        <f t="shared" ref="H32:H39" si="5">H11*1000000000</f>
        <v>2895887221.250916</v>
      </c>
      <c r="I32" s="141">
        <f t="shared" si="2"/>
        <v>2456915013.8247561</v>
      </c>
      <c r="J32" s="120">
        <f>I32/H32</f>
        <v>0.84841529593941156</v>
      </c>
    </row>
    <row r="33" spans="1:10">
      <c r="A33" s="117" t="s">
        <v>112</v>
      </c>
      <c r="B33" s="140">
        <f t="shared" si="3"/>
        <v>3246064711.3442621</v>
      </c>
      <c r="C33" s="141">
        <f t="shared" si="0"/>
        <v>2977470749.3155823</v>
      </c>
      <c r="D33" s="120">
        <f>C33/B33</f>
        <v>0.91725551216215606</v>
      </c>
      <c r="E33" s="140">
        <f t="shared" si="4"/>
        <v>3269986635.2250051</v>
      </c>
      <c r="F33" s="141">
        <f t="shared" si="1"/>
        <v>2964925715.0373964</v>
      </c>
      <c r="G33" s="120">
        <f>F33/E33</f>
        <v>0.90670881743019183</v>
      </c>
      <c r="H33" s="140">
        <f t="shared" si="5"/>
        <v>3346815430.6235008</v>
      </c>
      <c r="I33" s="141">
        <f t="shared" si="2"/>
        <v>2927016921.4298687</v>
      </c>
      <c r="J33" s="120">
        <f>I33/H33</f>
        <v>0.87456777408384756</v>
      </c>
    </row>
    <row r="34" spans="1:10">
      <c r="A34" s="117"/>
      <c r="B34" s="140">
        <f t="shared" si="3"/>
        <v>0</v>
      </c>
      <c r="C34" s="141">
        <f t="shared" si="0"/>
        <v>0</v>
      </c>
      <c r="D34" s="120"/>
      <c r="E34" s="140">
        <f t="shared" si="4"/>
        <v>0</v>
      </c>
      <c r="F34" s="141">
        <f t="shared" si="1"/>
        <v>0</v>
      </c>
      <c r="G34" s="120"/>
      <c r="H34" s="140">
        <f t="shared" si="5"/>
        <v>0</v>
      </c>
      <c r="I34" s="141">
        <f t="shared" si="2"/>
        <v>0</v>
      </c>
      <c r="J34" s="120"/>
    </row>
    <row r="35" spans="1:10">
      <c r="A35" s="117" t="s">
        <v>113</v>
      </c>
      <c r="B35" s="140">
        <f t="shared" si="3"/>
        <v>1455526330.3462443</v>
      </c>
      <c r="C35" s="141">
        <f t="shared" si="0"/>
        <v>1297522337.8462007</v>
      </c>
      <c r="D35" s="120">
        <f>C35/B35</f>
        <v>0.89144545914022921</v>
      </c>
      <c r="E35" s="140">
        <f t="shared" si="4"/>
        <v>1441872654.8177793</v>
      </c>
      <c r="F35" s="141">
        <f t="shared" si="1"/>
        <v>1264093939.2540863</v>
      </c>
      <c r="G35" s="120">
        <f>F35/E35</f>
        <v>0.87670290093256509</v>
      </c>
      <c r="H35" s="140">
        <f t="shared" si="5"/>
        <v>1463241107.3477445</v>
      </c>
      <c r="I35" s="141">
        <f t="shared" si="2"/>
        <v>1250708622.2275941</v>
      </c>
      <c r="J35" s="120">
        <f>I35/H35</f>
        <v>0.85475224550970652</v>
      </c>
    </row>
    <row r="36" spans="1:10">
      <c r="A36" s="117"/>
      <c r="B36" s="140">
        <f t="shared" si="3"/>
        <v>0</v>
      </c>
      <c r="C36" s="141">
        <f t="shared" si="0"/>
        <v>0</v>
      </c>
      <c r="D36" s="120"/>
      <c r="E36" s="140">
        <f t="shared" si="4"/>
        <v>0</v>
      </c>
      <c r="F36" s="141">
        <f t="shared" si="1"/>
        <v>0</v>
      </c>
      <c r="G36" s="120"/>
      <c r="H36" s="140">
        <f t="shared" si="5"/>
        <v>0</v>
      </c>
      <c r="I36" s="141">
        <f t="shared" si="2"/>
        <v>0</v>
      </c>
      <c r="J36" s="120"/>
    </row>
    <row r="37" spans="1:10">
      <c r="A37" s="127" t="s">
        <v>114</v>
      </c>
      <c r="B37" s="140">
        <f t="shared" si="3"/>
        <v>2047265223.1179492</v>
      </c>
      <c r="C37" s="141">
        <f t="shared" si="0"/>
        <v>1826255312.1791654</v>
      </c>
      <c r="D37" s="120">
        <f>C37/B37</f>
        <v>0.89204627302651596</v>
      </c>
      <c r="E37" s="140">
        <f t="shared" si="4"/>
        <v>2031449135.5822234</v>
      </c>
      <c r="F37" s="141">
        <f t="shared" si="1"/>
        <v>1778200455.8670392</v>
      </c>
      <c r="G37" s="120">
        <f>F37/E37</f>
        <v>0.87533594847177809</v>
      </c>
      <c r="H37" s="140">
        <f t="shared" si="5"/>
        <v>2152841665.4137821</v>
      </c>
      <c r="I37" s="141">
        <f t="shared" si="2"/>
        <v>1870226446.5111065</v>
      </c>
      <c r="J37" s="120">
        <f>I37/H37</f>
        <v>0.86872456834936063</v>
      </c>
    </row>
    <row r="38" spans="1:10">
      <c r="A38" s="127"/>
      <c r="B38" s="140">
        <f t="shared" si="3"/>
        <v>0</v>
      </c>
      <c r="C38" s="141">
        <f t="shared" si="0"/>
        <v>0</v>
      </c>
      <c r="D38" s="120"/>
      <c r="E38" s="140">
        <f t="shared" si="4"/>
        <v>0</v>
      </c>
      <c r="F38" s="141">
        <f t="shared" si="1"/>
        <v>0</v>
      </c>
      <c r="G38" s="120"/>
      <c r="H38" s="140">
        <f t="shared" si="5"/>
        <v>0</v>
      </c>
      <c r="I38" s="141">
        <f t="shared" si="2"/>
        <v>0</v>
      </c>
      <c r="J38" s="120"/>
    </row>
    <row r="39" spans="1:10">
      <c r="A39" s="127" t="s">
        <v>16</v>
      </c>
      <c r="B39" s="140">
        <f t="shared" si="3"/>
        <v>2456924879.7289066</v>
      </c>
      <c r="C39" s="141">
        <f t="shared" si="0"/>
        <v>2256052770.706296</v>
      </c>
      <c r="D39" s="120">
        <f>C39/B39</f>
        <v>0.91824247021961269</v>
      </c>
      <c r="E39" s="140">
        <f t="shared" si="4"/>
        <v>2353846782.5460215</v>
      </c>
      <c r="F39" s="141">
        <f t="shared" si="1"/>
        <v>2122368183.5208144</v>
      </c>
      <c r="G39" s="120">
        <f>F39/E39</f>
        <v>0.90165944498102379</v>
      </c>
      <c r="H39" s="140">
        <f t="shared" si="5"/>
        <v>2372662202.6239891</v>
      </c>
      <c r="I39" s="141">
        <f t="shared" si="2"/>
        <v>2106388742.1095498</v>
      </c>
      <c r="J39" s="120">
        <f>I39/H39</f>
        <v>0.88777439105323941</v>
      </c>
    </row>
    <row r="40" spans="1:10">
      <c r="A40" s="127"/>
      <c r="B40" s="142"/>
      <c r="C40" s="143"/>
      <c r="D40" s="120"/>
      <c r="E40" s="142"/>
      <c r="F40" s="143"/>
      <c r="G40" s="120"/>
      <c r="H40" s="142"/>
      <c r="I40" s="143"/>
      <c r="J40" s="120"/>
    </row>
    <row r="41" spans="1:10">
      <c r="A41" s="127" t="s">
        <v>8</v>
      </c>
      <c r="B41" s="140">
        <f>SUM(B33:B40)</f>
        <v>9205781144.5373611</v>
      </c>
      <c r="C41" s="141">
        <f>SUM(C33:C40)</f>
        <v>8357301170.0472441</v>
      </c>
      <c r="D41" s="120">
        <f>C41/B41</f>
        <v>0.90783183293537251</v>
      </c>
      <c r="E41" s="140">
        <f>SUM(E33:E40)</f>
        <v>9097155208.1710281</v>
      </c>
      <c r="F41" s="141">
        <f>SUM(F33:F40)</f>
        <v>8129588293.6793365</v>
      </c>
      <c r="G41" s="120">
        <f>F41/E41</f>
        <v>0.89364071598749606</v>
      </c>
      <c r="H41" s="140">
        <f>SUM(H33:H40)</f>
        <v>9335560406.009016</v>
      </c>
      <c r="I41" s="141">
        <f>SUM(I33:I40)</f>
        <v>8154340732.2781191</v>
      </c>
      <c r="J41" s="120">
        <f>I41/H41</f>
        <v>0.87347094096562405</v>
      </c>
    </row>
    <row r="42" spans="1:10">
      <c r="A42" s="128"/>
      <c r="B42" s="129"/>
      <c r="C42" s="130"/>
      <c r="D42" s="131"/>
      <c r="E42" s="129"/>
      <c r="F42" s="130"/>
      <c r="G42" s="132"/>
      <c r="H42" s="129"/>
      <c r="I42" s="130"/>
      <c r="J42" s="132"/>
    </row>
    <row r="43" spans="1:10">
      <c r="A43" s="196" t="s">
        <v>59</v>
      </c>
      <c r="B43" s="197"/>
      <c r="C43" s="197"/>
      <c r="D43" s="197"/>
      <c r="E43" s="197"/>
      <c r="F43" s="197"/>
      <c r="G43" s="197"/>
      <c r="H43" s="197"/>
      <c r="I43" s="197"/>
      <c r="J43" s="197"/>
    </row>
  </sheetData>
  <mergeCells count="8">
    <mergeCell ref="A43:J43"/>
    <mergeCell ref="B7:D7"/>
    <mergeCell ref="E7:G7"/>
    <mergeCell ref="H7:J7"/>
    <mergeCell ref="A22:J22"/>
    <mergeCell ref="B28:D28"/>
    <mergeCell ref="E28:G28"/>
    <mergeCell ref="H28:J28"/>
  </mergeCells>
  <pageMargins left="0.75" right="0.75" top="1" bottom="1" header="0.5" footer="0.5"/>
  <pageSetup orientation="landscape" r:id="rId1"/>
  <headerFooter alignWithMargins="0">
    <oddFooter>Page 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D12"/>
  <sheetViews>
    <sheetView workbookViewId="0"/>
  </sheetViews>
  <sheetFormatPr defaultRowHeight="15"/>
  <cols>
    <col min="1" max="1" width="25.140625" customWidth="1"/>
  </cols>
  <sheetData>
    <row r="1" spans="1:4" s="1" customFormat="1" ht="21">
      <c r="A1" s="76" t="s">
        <v>126</v>
      </c>
    </row>
    <row r="2" spans="1:4" s="1" customFormat="1"/>
    <row r="5" spans="1:4" ht="25.5" customHeight="1">
      <c r="A5" s="191" t="s">
        <v>18</v>
      </c>
      <c r="B5" s="193" t="s">
        <v>19</v>
      </c>
      <c r="C5" s="194"/>
      <c r="D5" s="195"/>
    </row>
    <row r="6" spans="1:4" ht="18" customHeight="1">
      <c r="A6" s="192"/>
      <c r="B6" s="18">
        <v>2009</v>
      </c>
      <c r="C6" s="19">
        <v>2010</v>
      </c>
      <c r="D6" s="22">
        <v>2011</v>
      </c>
    </row>
    <row r="7" spans="1:4" ht="18" customHeight="1">
      <c r="A7" s="20" t="s">
        <v>10</v>
      </c>
      <c r="B7" s="72">
        <v>371.43190128939693</v>
      </c>
      <c r="C7" s="72">
        <v>399.85871148101882</v>
      </c>
      <c r="D7" s="73">
        <v>433.2964749467987</v>
      </c>
    </row>
    <row r="8" spans="1:4" ht="18" customHeight="1">
      <c r="A8" s="20" t="s">
        <v>11</v>
      </c>
      <c r="B8" s="72">
        <v>373.95082652239972</v>
      </c>
      <c r="C8" s="72">
        <v>388.81257539437229</v>
      </c>
      <c r="D8" s="73">
        <v>410.08482652808704</v>
      </c>
    </row>
    <row r="9" spans="1:4" ht="18" customHeight="1">
      <c r="A9" s="20" t="s">
        <v>20</v>
      </c>
      <c r="B9" s="72">
        <v>370.40240289172289</v>
      </c>
      <c r="C9" s="72">
        <v>392.64594394342987</v>
      </c>
      <c r="D9" s="73">
        <v>417.55552188421785</v>
      </c>
    </row>
    <row r="10" spans="1:4" ht="18" customHeight="1">
      <c r="A10" s="20" t="s">
        <v>13</v>
      </c>
      <c r="B10" s="72">
        <v>384.26161854649791</v>
      </c>
      <c r="C10" s="72">
        <v>400.99207450892345</v>
      </c>
      <c r="D10" s="73">
        <v>422.86567703737541</v>
      </c>
    </row>
    <row r="11" spans="1:4" ht="18" customHeight="1">
      <c r="A11" s="20" t="s">
        <v>14</v>
      </c>
      <c r="B11" s="72">
        <v>407.0537756354899</v>
      </c>
      <c r="C11" s="72">
        <v>419.59855582642609</v>
      </c>
      <c r="D11" s="73">
        <v>433.67602372852053</v>
      </c>
    </row>
    <row r="12" spans="1:4" ht="18" customHeight="1">
      <c r="A12" s="21" t="s">
        <v>8</v>
      </c>
      <c r="B12" s="74">
        <v>383.95607074097012</v>
      </c>
      <c r="C12" s="74">
        <v>400.30613300120325</v>
      </c>
      <c r="D12" s="75">
        <v>421.16324618310006</v>
      </c>
    </row>
  </sheetData>
  <mergeCells count="2">
    <mergeCell ref="A5:A6"/>
    <mergeCell ref="B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Table of Contents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'10'!Print_Area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Center for Health Information and Analysis (CHIA)</dc:creator>
  <cp:lastModifiedBy>Andrew Jackmauh</cp:lastModifiedBy>
  <dcterms:created xsi:type="dcterms:W3CDTF">2013-08-06T14:52:56Z</dcterms:created>
  <dcterms:modified xsi:type="dcterms:W3CDTF">2013-08-14T18:49:19Z</dcterms:modified>
</cp:coreProperties>
</file>