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90" yWindow="680" windowWidth="16220" windowHeight="9220" tabRatio="925"/>
  </bookViews>
  <sheets>
    <sheet name="General Information" sheetId="2" r:id="rId1"/>
    <sheet name="A-Revenue" sheetId="3" r:id="rId2"/>
    <sheet name="A1-Other Revenue" sheetId="4" r:id="rId3"/>
    <sheet name="B-Administrative Expenses" sheetId="5" r:id="rId4"/>
    <sheet name="B1-Other Indirect Staffing" sheetId="6" r:id="rId5"/>
    <sheet name="B2-Occupancy Expenses" sheetId="7" r:id="rId6"/>
    <sheet name="B3-Other Admin Expenses" sheetId="8" r:id="rId7"/>
    <sheet name="B4-Non-Reimbursable Expense" sheetId="9" r:id="rId8"/>
    <sheet name="C-Direct Care Expenses" sheetId="10" r:id="rId9"/>
    <sheet name="C1-Other Direct Staffing" sheetId="12" r:id="rId10"/>
    <sheet name="CA-Caregiver Stipends" sheetId="14" r:id="rId11"/>
    <sheet name="Summary" sheetId="15" r:id="rId12"/>
    <sheet name="Stmt Certification" sheetId="16" r:id="rId13"/>
    <sheet name="AFC" sheetId="17" r:id="rId14"/>
    <sheet name="UpdateData" sheetId="18" state="hidden" r:id="rId15"/>
    <sheet name="Lookup" sheetId="20" state="hidden" r:id="rId16"/>
  </sheets>
  <definedNames>
    <definedName name="AFCFilers">AFC!$A$6:$B$69</definedName>
    <definedName name="AFCProviders">AFC!$A$6:$B$50</definedName>
    <definedName name="AFCProviders2" localSheetId="13">AFC!$A$6:$B$48</definedName>
    <definedName name="CaregiverAndServiceData">#REF!</definedName>
    <definedName name="DropDeadDate">Lookup!$E$2</definedName>
    <definedName name="EndDate">Lookup!$H$2</definedName>
    <definedName name="FileName">Lookup!$N$2</definedName>
    <definedName name="Footer">Lookup!$K$2</definedName>
    <definedName name="For">Lookup!$I$2</definedName>
    <definedName name="Header">Lookup!$J$2</definedName>
    <definedName name="NonReimburseableExpenseDetails">'B4-Non-Reimbursable Expense'!$A$1:$C$33</definedName>
    <definedName name="OfficerDate">'Stmt Certification'!$E$15</definedName>
    <definedName name="Operating_Results_and_Margin">Summary!$B$59:$E$63</definedName>
    <definedName name="OrganizationName">AFC!$A$7:$A$8</definedName>
    <definedName name="OrgID">AFC!$B$7:$B$69</definedName>
    <definedName name="OtherAdministrativeExpenseDetails">'B3-Other Admin Expenses'!$A$1:$C$33</definedName>
    <definedName name="OtherDirectStaffing">#REF!</definedName>
    <definedName name="OtherDirectStaffingExpenseDetails">'C1-Other Direct Staffing'!$A$1:$H$33</definedName>
    <definedName name="OtherIndirectStaffingExpenseDetails">'B1-Other Indirect Staffing'!$A$1:$H$33</definedName>
    <definedName name="OtherRevenue">'A1-Other Revenue'!$A$1:$C$33</definedName>
    <definedName name="OtherRevenueDetails">'B4-Non-Reimbursable Expense'!$A$1:$C$33</definedName>
    <definedName name="PreparerDate">'Stmt Certification'!$E$20</definedName>
    <definedName name="_xlnm.Print_Area" localSheetId="2">'A1-Other Revenue'!$A$1:$E$33</definedName>
    <definedName name="_xlnm.Print_Area" localSheetId="13">AFC!$A$6:$B$48</definedName>
    <definedName name="_xlnm.Print_Area" localSheetId="1">'A-Revenue'!$A$1:$C$30</definedName>
    <definedName name="_xlnm.Print_Area" localSheetId="4">'B1-Other Indirect Staffing'!$A$1:$I$33</definedName>
    <definedName name="_xlnm.Print_Area" localSheetId="5">'B2-Occupancy Expenses'!$A$1:$E$15</definedName>
    <definedName name="_xlnm.Print_Area" localSheetId="6">'B3-Other Admin Expenses'!$A$1:$E$33</definedName>
    <definedName name="_xlnm.Print_Area" localSheetId="7">'B4-Non-Reimbursable Expense'!$A$1:$D$33</definedName>
    <definedName name="_xlnm.Print_Area" localSheetId="3">'B-Administrative Expenses'!$A$1:$L$45</definedName>
    <definedName name="_xlnm.Print_Area" localSheetId="9">'C1-Other Direct Staffing'!$A$1:$H$33</definedName>
    <definedName name="_xlnm.Print_Area" localSheetId="10">'CA-Caregiver Stipends'!$A$1:$M$20</definedName>
    <definedName name="_xlnm.Print_Area" localSheetId="0">'General Information'!$A$1:$E$50</definedName>
    <definedName name="_xlnm.Print_Area" localSheetId="12">'Stmt Certification'!$A$1:$F$25</definedName>
    <definedName name="_xlnm.Print_Area" localSheetId="11">Summary!$A$1:$E$63</definedName>
    <definedName name="_xlnm.Print_Titles" localSheetId="0">'General Information'!$2:$2</definedName>
    <definedName name="_xlnm.Print_Titles" localSheetId="14">UpdateData!$A:$A</definedName>
    <definedName name="ReportYear">Lookup!$L$2</definedName>
    <definedName name="StartDate">Lookup!$G$2</definedName>
    <definedName name="tblCaregiverStipendsDATA">#REF!</definedName>
    <definedName name="tblGeneralInformationDATA">#REF!</definedName>
    <definedName name="tblNonSalaryRelatedDATA">#REF!</definedName>
    <definedName name="tblOccupancyDATA">#REF!</definedName>
    <definedName name="tblRevenueDATA">#REF!</definedName>
    <definedName name="tblStaffingDATA">#REF!</definedName>
    <definedName name="tblStmtOfCertificationDATA">#REF!</definedName>
    <definedName name="tblSummaryDATA">#REF!</definedName>
    <definedName name="TypeOfCare">Lookup!$A$2:$A$3</definedName>
    <definedName name="UnregisteredAgency" localSheetId="13">AFC!$A$7</definedName>
    <definedName name="UpdatedBy">Lookup!$B$2</definedName>
    <definedName name="UpdatedOn">Lookup!$C$2</definedName>
    <definedName name="Year">#REF!</definedName>
    <definedName name="YesORNo">Lookup!$M$2:$M$3</definedName>
    <definedName name="Z_3CF3A837_7145_4E2E_8915_BA37DFFD1C31_.wvu.Cols" localSheetId="1" hidden="1">'A-Revenue'!$E:$E</definedName>
    <definedName name="Z_3CF3A837_7145_4E2E_8915_BA37DFFD1C31_.wvu.PrintArea" localSheetId="1" hidden="1">'A-Revenue'!$A$1:$D$29</definedName>
    <definedName name="Z_3CF3A837_7145_4E2E_8915_BA37DFFD1C31_.wvu.PrintArea" localSheetId="0" hidden="1">'General Information'!$A$17:$C$50</definedName>
    <definedName name="Z_3CF3A837_7145_4E2E_8915_BA37DFFD1C31_.wvu.PrintArea" localSheetId="12" hidden="1">'Stmt Certification'!$A$1:$F$23</definedName>
    <definedName name="Z_3CF3A837_7145_4E2E_8915_BA37DFFD1C31_.wvu.PrintTitles" localSheetId="0" hidden="1">'General Information'!$2:$2</definedName>
    <definedName name="Z_43E61ED1_6D84_4C84_A41C_B12F632B2CE1_.wvu.Cols" localSheetId="1" hidden="1">'A-Revenue'!$E:$E</definedName>
    <definedName name="Z_43E61ED1_6D84_4C84_A41C_B12F632B2CE1_.wvu.PrintArea" localSheetId="1" hidden="1">'A-Revenue'!$A$1:$D$29</definedName>
    <definedName name="Z_43E61ED1_6D84_4C84_A41C_B12F632B2CE1_.wvu.PrintArea" localSheetId="0" hidden="1">'General Information'!$A$17:$C$50</definedName>
    <definedName name="Z_43E61ED1_6D84_4C84_A41C_B12F632B2CE1_.wvu.PrintArea" localSheetId="12" hidden="1">'Stmt Certification'!$A$1:$F$23</definedName>
    <definedName name="Z_43E61ED1_6D84_4C84_A41C_B12F632B2CE1_.wvu.PrintTitles" localSheetId="0" hidden="1">'General Information'!$2:$2</definedName>
    <definedName name="Z_685A2E79_1796_44F8_B950_02A0300E5822_.wvu.Cols" localSheetId="1" hidden="1">'A-Revenue'!$E:$E</definedName>
    <definedName name="Z_685A2E79_1796_44F8_B950_02A0300E5822_.wvu.PrintArea" localSheetId="2" hidden="1">'A1-Other Revenue'!$A$1:$C$33</definedName>
    <definedName name="Z_685A2E79_1796_44F8_B950_02A0300E5822_.wvu.PrintArea" localSheetId="13" hidden="1">AFC!$A$6:$B$48</definedName>
    <definedName name="Z_685A2E79_1796_44F8_B950_02A0300E5822_.wvu.PrintArea" localSheetId="1" hidden="1">'A-Revenue'!$A$1:$C$30</definedName>
    <definedName name="Z_685A2E79_1796_44F8_B950_02A0300E5822_.wvu.PrintArea" localSheetId="4" hidden="1">'B1-Other Indirect Staffing'!$A$1:$H$33</definedName>
    <definedName name="Z_685A2E79_1796_44F8_B950_02A0300E5822_.wvu.PrintArea" localSheetId="5" hidden="1">'B2-Occupancy Expenses'!$A$1:$C$15</definedName>
    <definedName name="Z_685A2E79_1796_44F8_B950_02A0300E5822_.wvu.PrintArea" localSheetId="6" hidden="1">'B3-Other Admin Expenses'!$A$1:$C$33</definedName>
    <definedName name="Z_685A2E79_1796_44F8_B950_02A0300E5822_.wvu.PrintArea" localSheetId="7" hidden="1">'B4-Non-Reimbursable Expense'!$A$1:$C$33</definedName>
    <definedName name="Z_685A2E79_1796_44F8_B950_02A0300E5822_.wvu.PrintArea" localSheetId="9" hidden="1">'C1-Other Direct Staffing'!$A$1:$H$33</definedName>
    <definedName name="Z_685A2E79_1796_44F8_B950_02A0300E5822_.wvu.PrintArea" localSheetId="10" hidden="1">'CA-Caregiver Stipends'!$A$1:$F$20</definedName>
    <definedName name="Z_685A2E79_1796_44F8_B950_02A0300E5822_.wvu.PrintArea" localSheetId="0" hidden="1">'General Information'!$A$17:$C$50</definedName>
    <definedName name="Z_685A2E79_1796_44F8_B950_02A0300E5822_.wvu.PrintArea" localSheetId="12" hidden="1">'Stmt Certification'!$A$1:$F$25</definedName>
    <definedName name="Z_685A2E79_1796_44F8_B950_02A0300E5822_.wvu.PrintArea" localSheetId="11" hidden="1">Summary!$A$1:$E$63</definedName>
    <definedName name="Z_685A2E79_1796_44F8_B950_02A0300E5822_.wvu.PrintTitles" localSheetId="0" hidden="1">'General Information'!$2:$2</definedName>
    <definedName name="Z_685A2E79_1796_44F8_B950_02A0300E5822_.wvu.PrintTitles" localSheetId="14" hidden="1">UpdateData!$A:$A</definedName>
  </definedNames>
  <calcPr calcId="145621"/>
  <customWorkbookViews>
    <customWorkbookView name="Emily Shaw - Personal View" guid="{685A2E79-1796-44F8-B950-02A0300E5822}" mergeInterval="0" personalView="1" maximized="1" windowWidth="1916" windowHeight="815" tabRatio="925" activeSheetId="16"/>
    <customWorkbookView name="tfaiella - Personal View" guid="{3CF3A837-7145-4E2E-8915-BA37DFFD1C31}" mergeInterval="0" personalView="1" maximized="1" windowWidth="1436" windowHeight="696" tabRatio="899" activeSheetId="7"/>
    <customWorkbookView name="KEVIN FLYNN - Personal View" guid="{43E61ED1-6D84-4C84-A41C-B12F632B2CE1}" mergeInterval="0" personalView="1" maximized="1" xWindow="1" yWindow="1" windowWidth="1280" windowHeight="727" tabRatio="899" activeSheetId="2"/>
  </customWorkbookViews>
</workbook>
</file>

<file path=xl/calcChain.xml><?xml version="1.0" encoding="utf-8"?>
<calcChain xmlns="http://schemas.openxmlformats.org/spreadsheetml/2006/main">
  <c r="C12" i="15" l="1"/>
  <c r="C11" i="15"/>
  <c r="CW8" i="18" l="1"/>
  <c r="CV8" i="18"/>
  <c r="CX8" i="18"/>
  <c r="C42" i="15"/>
  <c r="C23" i="10"/>
  <c r="BQ23" i="18" l="1"/>
  <c r="BO23" i="18"/>
  <c r="BN23" i="18"/>
  <c r="BL23" i="18"/>
  <c r="BK23" i="18"/>
  <c r="BI23" i="18"/>
  <c r="BH23" i="18"/>
  <c r="BF23" i="18"/>
  <c r="BE23" i="18"/>
  <c r="BC23" i="18"/>
  <c r="BU23" i="18"/>
  <c r="AT23" i="18"/>
  <c r="AR23" i="18"/>
  <c r="AQ23" i="18"/>
  <c r="AP23" i="18"/>
  <c r="CN8" i="18" l="1"/>
  <c r="CM8" i="18"/>
  <c r="CL8" i="18"/>
  <c r="CK8" i="18"/>
  <c r="CJ8" i="18"/>
  <c r="CH8" i="18"/>
  <c r="CG8" i="18"/>
  <c r="CF8" i="18"/>
  <c r="CE8" i="18"/>
  <c r="CD8" i="18"/>
  <c r="CC8" i="18"/>
  <c r="CB8" i="18"/>
  <c r="BV8" i="18"/>
  <c r="BU8" i="18"/>
  <c r="BT8" i="18"/>
  <c r="BS8" i="18"/>
  <c r="BR8" i="18"/>
  <c r="BQ8" i="18"/>
  <c r="BP8" i="18"/>
  <c r="BO8" i="18"/>
  <c r="BM8" i="18"/>
  <c r="BN8" i="18"/>
  <c r="BK8" i="18"/>
  <c r="BL8" i="18"/>
  <c r="BJ8" i="18"/>
  <c r="AQ8" i="18"/>
  <c r="AP8" i="18"/>
  <c r="AO8" i="18"/>
  <c r="AN8" i="18"/>
  <c r="AM8" i="18"/>
  <c r="AL8" i="18"/>
  <c r="C30" i="15" l="1"/>
  <c r="C29" i="15"/>
  <c r="C28" i="15"/>
  <c r="CJ14" i="18"/>
  <c r="D11" i="14" l="1"/>
  <c r="G19" i="5"/>
  <c r="H19" i="5"/>
  <c r="C8" i="10" l="1"/>
  <c r="AG2" i="18" l="1"/>
  <c r="BV23" i="18" l="1"/>
  <c r="CY8" i="18"/>
  <c r="E17" i="10"/>
  <c r="F17" i="10"/>
  <c r="F18" i="10" s="1"/>
  <c r="G17" i="10"/>
  <c r="H17" i="10"/>
  <c r="H18" i="10" s="1"/>
  <c r="D17" i="10"/>
  <c r="C7" i="10"/>
  <c r="C15" i="10"/>
  <c r="C45" i="5"/>
  <c r="C41" i="5"/>
  <c r="C40" i="5"/>
  <c r="H18" i="5"/>
  <c r="G18" i="5"/>
  <c r="BA23" i="18"/>
  <c r="C34" i="15"/>
  <c r="C17" i="10" l="1"/>
  <c r="DA14" i="18" l="1"/>
  <c r="CY14" i="18"/>
  <c r="CX14" i="18"/>
  <c r="CW14" i="18"/>
  <c r="CV14" i="18"/>
  <c r="CU14" i="18"/>
  <c r="CT14" i="18"/>
  <c r="CS14" i="18"/>
  <c r="CR14" i="18"/>
  <c r="CQ14" i="18"/>
  <c r="CP14" i="18"/>
  <c r="CO14" i="18"/>
  <c r="CN14" i="18"/>
  <c r="CM14" i="18"/>
  <c r="CL14" i="18"/>
  <c r="CK14" i="18"/>
  <c r="CI14" i="18"/>
  <c r="CH14" i="18"/>
  <c r="BQ14" i="18"/>
  <c r="BR14" i="18"/>
  <c r="BS14" i="18"/>
  <c r="BT14" i="18"/>
  <c r="BU14" i="18"/>
  <c r="BK14" i="18" l="1"/>
  <c r="BL14" i="18"/>
  <c r="BM14" i="18"/>
  <c r="BN14" i="18"/>
  <c r="BO14" i="18"/>
  <c r="BI14" i="18"/>
  <c r="BE14" i="18"/>
  <c r="BF14" i="18"/>
  <c r="BG14" i="18"/>
  <c r="BH14" i="18"/>
  <c r="AY14" i="18"/>
  <c r="AZ14" i="18"/>
  <c r="BA14" i="18"/>
  <c r="BB14" i="18"/>
  <c r="BC14" i="18"/>
  <c r="AS14" i="18"/>
  <c r="AT14" i="18"/>
  <c r="AU14" i="18"/>
  <c r="AV14" i="18"/>
  <c r="AW14" i="18"/>
  <c r="AM14" i="18"/>
  <c r="AN14" i="18"/>
  <c r="AO14" i="18"/>
  <c r="AP14" i="18"/>
  <c r="AQ14" i="18"/>
  <c r="AG14" i="18"/>
  <c r="AH14" i="18"/>
  <c r="AI14" i="18"/>
  <c r="AJ14" i="18"/>
  <c r="AK14" i="18"/>
  <c r="CS8" i="18" l="1"/>
  <c r="CI8" i="18"/>
  <c r="C41" i="15"/>
  <c r="AZ23" i="18" s="1"/>
  <c r="G18" i="10"/>
  <c r="C40" i="15" s="1"/>
  <c r="AY23" i="18" s="1"/>
  <c r="C39" i="15"/>
  <c r="AX23" i="18" s="1"/>
  <c r="E18" i="10"/>
  <c r="C18" i="10" s="1"/>
  <c r="D18" i="10"/>
  <c r="BW8" i="18"/>
  <c r="BX8" i="18"/>
  <c r="BY8" i="18"/>
  <c r="BZ8" i="18"/>
  <c r="CA8" i="18"/>
  <c r="BE8" i="18"/>
  <c r="BF8" i="18"/>
  <c r="BG8" i="18"/>
  <c r="BH8" i="18"/>
  <c r="BI8" i="18"/>
  <c r="BC8" i="18"/>
  <c r="AY8" i="18"/>
  <c r="AZ8" i="18"/>
  <c r="BA8" i="18"/>
  <c r="BB8" i="18"/>
  <c r="AS8" i="18"/>
  <c r="AT8" i="18"/>
  <c r="AU8" i="18"/>
  <c r="AV8" i="18"/>
  <c r="AW8" i="18"/>
  <c r="AR8" i="18"/>
  <c r="AK8" i="18"/>
  <c r="AJ8" i="18"/>
  <c r="AI8" i="18"/>
  <c r="AH8" i="18"/>
  <c r="AF8" i="18"/>
  <c r="AG8" i="18"/>
  <c r="C2" i="18"/>
  <c r="C5" i="18" s="1"/>
  <c r="C20" i="18" s="1"/>
  <c r="AF5" i="18"/>
  <c r="AG5" i="18"/>
  <c r="AF11" i="18"/>
  <c r="AG11" i="18"/>
  <c r="AF17" i="18"/>
  <c r="AG17" i="18"/>
  <c r="AF20" i="18"/>
  <c r="AG20" i="18"/>
  <c r="BW23" i="18"/>
  <c r="AO20" i="18"/>
  <c r="AN20" i="18"/>
  <c r="AM20" i="18"/>
  <c r="AL20" i="18"/>
  <c r="AK20" i="18"/>
  <c r="AJ20" i="18"/>
  <c r="AI20" i="18"/>
  <c r="AH20" i="18"/>
  <c r="AJ17" i="18"/>
  <c r="AI17" i="18"/>
  <c r="AH17" i="18"/>
  <c r="DB14" i="18"/>
  <c r="AX11" i="18"/>
  <c r="AW11" i="18"/>
  <c r="AV11" i="18"/>
  <c r="AU11" i="18"/>
  <c r="AT11" i="18"/>
  <c r="AS11" i="18"/>
  <c r="AR11" i="18"/>
  <c r="AQ11" i="18"/>
  <c r="AP11" i="18"/>
  <c r="AO11" i="18"/>
  <c r="AN11" i="18"/>
  <c r="AM11" i="18"/>
  <c r="AL11" i="18"/>
  <c r="AK11" i="18"/>
  <c r="AJ11" i="18"/>
  <c r="AI11" i="18"/>
  <c r="AH11" i="18"/>
  <c r="BB5" i="18"/>
  <c r="AZ5" i="18"/>
  <c r="AY5" i="18"/>
  <c r="AW5" i="18"/>
  <c r="AV5" i="18"/>
  <c r="AU5" i="18"/>
  <c r="AT5" i="18"/>
  <c r="AS5" i="18"/>
  <c r="AR5" i="18"/>
  <c r="AQ5" i="18"/>
  <c r="AP5" i="18"/>
  <c r="AO5" i="18"/>
  <c r="AN5" i="18"/>
  <c r="AM5" i="18"/>
  <c r="AL5" i="18"/>
  <c r="AJ5" i="18"/>
  <c r="AI5" i="18"/>
  <c r="BX23" i="18"/>
  <c r="AC2" i="18"/>
  <c r="AC14" i="18" s="1"/>
  <c r="AB2" i="18"/>
  <c r="AB5" i="18" s="1"/>
  <c r="AA2" i="18"/>
  <c r="AA5" i="18" s="1"/>
  <c r="AA20" i="18" s="1"/>
  <c r="Z2" i="18"/>
  <c r="Z5" i="18" s="1"/>
  <c r="Z20" i="18" s="1"/>
  <c r="Y2" i="18"/>
  <c r="Y14" i="18" s="1"/>
  <c r="X2" i="18"/>
  <c r="X5" i="18" s="1"/>
  <c r="W2" i="18"/>
  <c r="W17" i="18" s="1"/>
  <c r="V2" i="18"/>
  <c r="V5" i="18" s="1"/>
  <c r="V20" i="18" s="1"/>
  <c r="U2" i="18"/>
  <c r="U14" i="18" s="1"/>
  <c r="T2" i="18"/>
  <c r="T5" i="18" s="1"/>
  <c r="T11" i="18" s="1"/>
  <c r="S2" i="18"/>
  <c r="R2" i="18"/>
  <c r="R5" i="18" s="1"/>
  <c r="R20" i="18" s="1"/>
  <c r="Q2" i="18"/>
  <c r="Q14" i="18" s="1"/>
  <c r="P2" i="18"/>
  <c r="P5" i="18" s="1"/>
  <c r="O2" i="18"/>
  <c r="O17" i="18" s="1"/>
  <c r="N2" i="18"/>
  <c r="N5" i="18" s="1"/>
  <c r="N20" i="18" s="1"/>
  <c r="M2" i="18"/>
  <c r="M14" i="18" s="1"/>
  <c r="L2" i="18"/>
  <c r="L5" i="18" s="1"/>
  <c r="K2" i="18"/>
  <c r="J2" i="18"/>
  <c r="J5" i="18" s="1"/>
  <c r="J20" i="18" s="1"/>
  <c r="I2" i="18"/>
  <c r="I14" i="18" s="1"/>
  <c r="H2" i="18"/>
  <c r="H5" i="18" s="1"/>
  <c r="G2" i="18"/>
  <c r="G17" i="18" s="1"/>
  <c r="F2" i="18"/>
  <c r="F5" i="18" s="1"/>
  <c r="F20" i="18" s="1"/>
  <c r="E2" i="18"/>
  <c r="E11" i="18" s="1"/>
  <c r="D2" i="18"/>
  <c r="D5" i="18" s="1"/>
  <c r="CU8" i="18"/>
  <c r="C14" i="10"/>
  <c r="C13" i="10"/>
  <c r="C12" i="10"/>
  <c r="C11" i="10"/>
  <c r="BD8" i="18" s="1"/>
  <c r="C10" i="10"/>
  <c r="AX8" i="18" s="1"/>
  <c r="C9" i="10"/>
  <c r="CA14" i="18"/>
  <c r="BZ14" i="18"/>
  <c r="C16" i="5"/>
  <c r="BP14" i="18" s="1"/>
  <c r="C15" i="5"/>
  <c r="BJ14" i="18" s="1"/>
  <c r="C14" i="5"/>
  <c r="BD14" i="18" s="1"/>
  <c r="C13" i="5"/>
  <c r="AX14" i="18" s="1"/>
  <c r="C12" i="5"/>
  <c r="AR14" i="18" s="1"/>
  <c r="C11" i="5"/>
  <c r="AL14" i="18" s="1"/>
  <c r="C10" i="5"/>
  <c r="CO8" i="18" l="1"/>
  <c r="CT8" i="18"/>
  <c r="CR8" i="18"/>
  <c r="C38" i="15"/>
  <c r="AU23" i="18" s="1"/>
  <c r="CQ8" i="18"/>
  <c r="CP8" i="18"/>
  <c r="D38" i="15"/>
  <c r="AV23" i="18" s="1"/>
  <c r="CF14" i="18"/>
  <c r="AF14" i="18"/>
  <c r="CG14" i="18"/>
  <c r="C17" i="18"/>
  <c r="F14" i="18"/>
  <c r="V8" i="18"/>
  <c r="V23" i="18" s="1"/>
  <c r="J8" i="18"/>
  <c r="J23" i="18" s="1"/>
  <c r="V17" i="18"/>
  <c r="V14" i="18"/>
  <c r="F8" i="18"/>
  <c r="F23" i="18" s="1"/>
  <c r="R17" i="18"/>
  <c r="N14" i="18"/>
  <c r="Z8" i="18"/>
  <c r="Z23" i="18" s="1"/>
  <c r="P14" i="18"/>
  <c r="D20" i="18"/>
  <c r="X14" i="18"/>
  <c r="H14" i="18"/>
  <c r="Z17" i="18"/>
  <c r="AB14" i="18"/>
  <c r="T14" i="18"/>
  <c r="L14" i="18"/>
  <c r="D14" i="18"/>
  <c r="D11" i="18"/>
  <c r="R8" i="18"/>
  <c r="R23" i="18" s="1"/>
  <c r="C8" i="18"/>
  <c r="C23" i="18" s="1"/>
  <c r="T20" i="18"/>
  <c r="N17" i="18"/>
  <c r="Z14" i="18"/>
  <c r="R14" i="18"/>
  <c r="J14" i="18"/>
  <c r="C14" i="18"/>
  <c r="N8" i="18"/>
  <c r="N23" i="18" s="1"/>
  <c r="G8" i="18"/>
  <c r="G23" i="18" s="1"/>
  <c r="G5" i="18"/>
  <c r="G14" i="18"/>
  <c r="K8" i="18"/>
  <c r="K23" i="18" s="1"/>
  <c r="K5" i="18"/>
  <c r="K14" i="18"/>
  <c r="O8" i="18"/>
  <c r="O23" i="18" s="1"/>
  <c r="O5" i="18"/>
  <c r="O14" i="18"/>
  <c r="S8" i="18"/>
  <c r="S23" i="18" s="1"/>
  <c r="S5" i="18"/>
  <c r="S14" i="18"/>
  <c r="W8" i="18"/>
  <c r="W23" i="18" s="1"/>
  <c r="W5" i="18"/>
  <c r="W14" i="18"/>
  <c r="AA8" i="18"/>
  <c r="AA14" i="18"/>
  <c r="AA11" i="18"/>
  <c r="H20" i="18"/>
  <c r="H11" i="18"/>
  <c r="L11" i="18"/>
  <c r="L20" i="18"/>
  <c r="P20" i="18"/>
  <c r="P11" i="18"/>
  <c r="X20" i="18"/>
  <c r="X11" i="18"/>
  <c r="AB11" i="18"/>
  <c r="AB20" i="18"/>
  <c r="AA17" i="18"/>
  <c r="S17" i="18"/>
  <c r="K17" i="18"/>
  <c r="J17" i="18"/>
  <c r="F17" i="18"/>
  <c r="AC8" i="18"/>
  <c r="AC23" i="18" s="1"/>
  <c r="Y8" i="18"/>
  <c r="Y23" i="18" s="1"/>
  <c r="U8" i="18"/>
  <c r="U23" i="18" s="1"/>
  <c r="Q8" i="18"/>
  <c r="Q23" i="18" s="1"/>
  <c r="M8" i="18"/>
  <c r="M23" i="18" s="1"/>
  <c r="I8" i="18"/>
  <c r="I23" i="18" s="1"/>
  <c r="E8" i="18"/>
  <c r="AC17" i="18"/>
  <c r="Y17" i="18"/>
  <c r="U17" i="18"/>
  <c r="Q17" i="18"/>
  <c r="M17" i="18"/>
  <c r="I17" i="18"/>
  <c r="E17" i="18"/>
  <c r="AB8" i="18"/>
  <c r="AB23" i="18" s="1"/>
  <c r="X8" i="18"/>
  <c r="X23" i="18" s="1"/>
  <c r="T8" i="18"/>
  <c r="T23" i="18" s="1"/>
  <c r="P8" i="18"/>
  <c r="P23" i="18" s="1"/>
  <c r="L8" i="18"/>
  <c r="H8" i="18"/>
  <c r="H23" i="18" s="1"/>
  <c r="D8" i="18"/>
  <c r="AC5" i="18"/>
  <c r="Y5" i="18"/>
  <c r="U5" i="18"/>
  <c r="Q5" i="18"/>
  <c r="M5" i="18"/>
  <c r="I5" i="18"/>
  <c r="E5" i="18"/>
  <c r="E20" i="18"/>
  <c r="AB17" i="18"/>
  <c r="X17" i="18"/>
  <c r="T17" i="18"/>
  <c r="P17" i="18"/>
  <c r="L17" i="18"/>
  <c r="H17" i="18"/>
  <c r="D17" i="18"/>
  <c r="E14" i="18"/>
  <c r="C11" i="18"/>
  <c r="Z11" i="18"/>
  <c r="V11" i="18"/>
  <c r="R11" i="18"/>
  <c r="N11" i="18"/>
  <c r="J11" i="18"/>
  <c r="F11" i="18"/>
  <c r="L23" i="18"/>
  <c r="AY11" i="18"/>
  <c r="AP20" i="18"/>
  <c r="D23" i="18"/>
  <c r="AA23" i="18"/>
  <c r="DC14" i="18"/>
  <c r="E23" i="18"/>
  <c r="BC5" i="18"/>
  <c r="AK17" i="18"/>
  <c r="C44" i="15" l="1"/>
  <c r="BB23" i="18" s="1"/>
  <c r="M11" i="18"/>
  <c r="M20" i="18"/>
  <c r="AC11" i="18"/>
  <c r="AC20" i="18"/>
  <c r="S20" i="18"/>
  <c r="S11" i="18"/>
  <c r="Q11" i="18"/>
  <c r="Q20" i="18"/>
  <c r="W11" i="18"/>
  <c r="W20" i="18"/>
  <c r="G11" i="18"/>
  <c r="G20" i="18"/>
  <c r="U11" i="18"/>
  <c r="U20" i="18"/>
  <c r="K20" i="18"/>
  <c r="K11" i="18"/>
  <c r="I11" i="18"/>
  <c r="I20" i="18"/>
  <c r="Y11" i="18"/>
  <c r="Y20" i="18"/>
  <c r="O11" i="18"/>
  <c r="O20" i="18"/>
  <c r="AD2" i="18" l="1"/>
  <c r="AD5" i="18" l="1"/>
  <c r="AD17" i="18"/>
  <c r="AD14" i="18"/>
  <c r="AD8" i="18"/>
  <c r="AD23" i="18" s="1"/>
  <c r="AE2" i="18"/>
  <c r="B2" i="18"/>
  <c r="B3" i="2"/>
  <c r="C2" i="16" l="1"/>
  <c r="B2" i="5"/>
  <c r="B2" i="10"/>
  <c r="B14" i="18"/>
  <c r="B17" i="18"/>
  <c r="B5" i="18"/>
  <c r="B8" i="18"/>
  <c r="B23" i="18" s="1"/>
  <c r="AE17" i="18"/>
  <c r="AE8" i="18"/>
  <c r="AE23" i="18" s="1"/>
  <c r="AE5" i="18"/>
  <c r="AE14" i="18"/>
  <c r="AD20" i="18"/>
  <c r="AD11" i="18"/>
  <c r="B2" i="6"/>
  <c r="B2" i="8"/>
  <c r="B2" i="12"/>
  <c r="B2" i="9"/>
  <c r="B3" i="15"/>
  <c r="B2" i="14"/>
  <c r="B2" i="7"/>
  <c r="C60" i="2"/>
  <c r="AE11" i="18" l="1"/>
  <c r="AE20" i="18"/>
  <c r="B11" i="18"/>
  <c r="B20" i="18"/>
  <c r="C61" i="2"/>
  <c r="D6" i="16" s="1"/>
  <c r="C9" i="15"/>
  <c r="C10" i="15" l="1"/>
  <c r="B2" i="3"/>
  <c r="B2" i="4"/>
  <c r="C58" i="2"/>
  <c r="C57" i="2"/>
  <c r="B4" i="2" l="1"/>
  <c r="A3" i="5" s="1"/>
  <c r="A3" i="10"/>
  <c r="C7" i="6"/>
  <c r="A3" i="12" l="1"/>
  <c r="A3" i="14"/>
  <c r="B7" i="15"/>
  <c r="A3" i="9"/>
  <c r="A3" i="4"/>
  <c r="A3" i="8"/>
  <c r="A3" i="6"/>
  <c r="A3" i="3"/>
  <c r="A3" i="7"/>
  <c r="N2" i="20"/>
  <c r="C24" i="16" l="1"/>
  <c r="C5" i="16"/>
  <c r="C50" i="15" l="1"/>
  <c r="D50" i="15"/>
  <c r="BJ23" i="18" s="1"/>
  <c r="E50" i="15"/>
  <c r="C51" i="15"/>
  <c r="D51" i="15"/>
  <c r="BM23" i="18" s="1"/>
  <c r="E51" i="15"/>
  <c r="D49" i="15"/>
  <c r="BG23" i="18" s="1"/>
  <c r="E49" i="15"/>
  <c r="C49" i="15"/>
  <c r="E48" i="15"/>
  <c r="D48" i="15"/>
  <c r="BD23" i="18" s="1"/>
  <c r="C48" i="15"/>
  <c r="E11" i="14"/>
  <c r="C11" i="14"/>
  <c r="C14" i="12"/>
  <c r="C14" i="6"/>
  <c r="C19" i="15"/>
  <c r="C8" i="12"/>
  <c r="C9" i="12"/>
  <c r="C10" i="12"/>
  <c r="C11" i="12"/>
  <c r="C12" i="12"/>
  <c r="C13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7" i="12"/>
  <c r="E33" i="6"/>
  <c r="E18" i="5" s="1"/>
  <c r="C27" i="6"/>
  <c r="C8" i="6"/>
  <c r="C30" i="6"/>
  <c r="C31" i="6"/>
  <c r="C32" i="6"/>
  <c r="C9" i="6"/>
  <c r="C10" i="6"/>
  <c r="C11" i="6"/>
  <c r="C12" i="6"/>
  <c r="C13" i="6"/>
  <c r="C15" i="6"/>
  <c r="C16" i="6"/>
  <c r="C17" i="6"/>
  <c r="C18" i="6"/>
  <c r="C19" i="6"/>
  <c r="C20" i="6"/>
  <c r="C21" i="6"/>
  <c r="C22" i="6"/>
  <c r="C23" i="6"/>
  <c r="C24" i="6"/>
  <c r="C25" i="6"/>
  <c r="C26" i="6"/>
  <c r="C28" i="6"/>
  <c r="C29" i="6"/>
  <c r="E33" i="12"/>
  <c r="I2" i="20"/>
  <c r="H33" i="6"/>
  <c r="G33" i="6"/>
  <c r="F33" i="6"/>
  <c r="F18" i="5" s="1"/>
  <c r="D33" i="6"/>
  <c r="C10" i="3"/>
  <c r="C13" i="3"/>
  <c r="C26" i="3"/>
  <c r="C33" i="4"/>
  <c r="C29" i="3" s="1"/>
  <c r="C15" i="7"/>
  <c r="C33" i="8"/>
  <c r="D33" i="12"/>
  <c r="F33" i="12"/>
  <c r="G33" i="12"/>
  <c r="H33" i="12"/>
  <c r="C33" i="9"/>
  <c r="F19" i="5" l="1"/>
  <c r="BY14" i="18"/>
  <c r="D18" i="5"/>
  <c r="C18" i="5"/>
  <c r="BV14" i="18" s="1"/>
  <c r="E19" i="5"/>
  <c r="BX14" i="18"/>
  <c r="AX5" i="18"/>
  <c r="C30" i="3"/>
  <c r="C17" i="15"/>
  <c r="AK5" i="18"/>
  <c r="AI23" i="18"/>
  <c r="C16" i="15"/>
  <c r="AH5" i="18"/>
  <c r="C18" i="15"/>
  <c r="AH23" i="18" s="1"/>
  <c r="E53" i="15"/>
  <c r="C53" i="15"/>
  <c r="D53" i="15"/>
  <c r="BP23" i="18" s="1"/>
  <c r="C20" i="15"/>
  <c r="C3" i="16"/>
  <c r="C27" i="15" l="1"/>
  <c r="AO23" i="18" s="1"/>
  <c r="CE14" i="18"/>
  <c r="D19" i="5"/>
  <c r="BW14" i="18"/>
  <c r="C26" i="15"/>
  <c r="C19" i="5"/>
  <c r="CD14" i="18"/>
  <c r="D9" i="16"/>
  <c r="BA5" i="18"/>
  <c r="AJ23" i="18"/>
  <c r="AF23" i="18"/>
  <c r="AG23" i="18"/>
  <c r="E38" i="15"/>
  <c r="AW23" i="18" s="1"/>
  <c r="C22" i="15"/>
  <c r="D26" i="15" l="1"/>
  <c r="AM23" i="18" s="1"/>
  <c r="CC14" i="18"/>
  <c r="C42" i="5"/>
  <c r="CB14" i="18"/>
  <c r="AL23" i="18"/>
  <c r="AK23" i="18"/>
  <c r="D7" i="16"/>
  <c r="E26" i="15" l="1"/>
  <c r="AN23" i="18" s="1"/>
  <c r="CZ14" i="18"/>
  <c r="C32" i="15"/>
  <c r="AS23" i="18" l="1"/>
  <c r="C57" i="15"/>
  <c r="BR23" i="18" l="1"/>
  <c r="C61" i="15"/>
  <c r="C63" i="15" s="1"/>
  <c r="D8" i="16"/>
  <c r="BS23" i="18" l="1"/>
  <c r="BT23" i="18"/>
  <c r="D10" i="16"/>
  <c r="D11" i="16" l="1"/>
</calcChain>
</file>

<file path=xl/connections.xml><?xml version="1.0" encoding="utf-8"?>
<connections xmlns="http://schemas.openxmlformats.org/spreadsheetml/2006/main">
  <connection id="1" sourceFile="G:\ALLDHCFP\ITG\DATABASE\CostReports\AFC\Database\DBFiles\AFCCRDATA.mdb" odcFile="C:\Users\tfaiella\Documents\My Data Sources\AFCCRDATA.odc" keepAlive="1" name="AFCCRDATA" type="5" refreshedVersion="0" saveData="1">
    <dbPr connection="Provider=Microsoft.ACE.OLEDB.12.0;User ID=Admin;Data Source=G:\ALLDHCFP\ITG\DATABASE\CostReports\AFC\Database\DBFiles\AFCCRDATA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AFCFilers" commandType="3"/>
  </connection>
</connections>
</file>

<file path=xl/sharedStrings.xml><?xml version="1.0" encoding="utf-8"?>
<sst xmlns="http://schemas.openxmlformats.org/spreadsheetml/2006/main" count="1121" uniqueCount="750">
  <si>
    <t>Officer</t>
  </si>
  <si>
    <t>Preparer</t>
  </si>
  <si>
    <t>Contact Person:</t>
  </si>
  <si>
    <t>Program Director</t>
  </si>
  <si>
    <t>Assistant Program Director</t>
  </si>
  <si>
    <t>Utilities</t>
  </si>
  <si>
    <t>Medicare</t>
  </si>
  <si>
    <t>MassHealth MCO</t>
  </si>
  <si>
    <t>Contributions, Gifts, Bequests</t>
  </si>
  <si>
    <t>Total Revenue</t>
  </si>
  <si>
    <t>Total Grants</t>
  </si>
  <si>
    <t>Department of Mental Health</t>
  </si>
  <si>
    <t>Department  of Public Health</t>
  </si>
  <si>
    <t>Department of Social Services</t>
  </si>
  <si>
    <t>Department of Youth Services</t>
  </si>
  <si>
    <t>FTE</t>
  </si>
  <si>
    <t>Signature:</t>
  </si>
  <si>
    <t>Date:</t>
  </si>
  <si>
    <t>X</t>
  </si>
  <si>
    <t>AFC</t>
  </si>
  <si>
    <t>Business Address:</t>
  </si>
  <si>
    <t>1A</t>
  </si>
  <si>
    <t>1B</t>
  </si>
  <si>
    <t>1C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</si>
  <si>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</si>
  <si>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</si>
  <si>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</si>
  <si>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</si>
  <si>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</si>
  <si>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</si>
  <si>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</si>
  <si>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</si>
  <si>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</si>
  <si>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</si>
  <si>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</si>
  <si>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</si>
  <si>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</si>
  <si>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</si>
  <si>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</si>
  <si>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17A</t>
  </si>
  <si>
    <t>18A</t>
  </si>
  <si>
    <t>19A</t>
  </si>
  <si>
    <t>20A</t>
  </si>
  <si>
    <t>21A</t>
  </si>
  <si>
    <t>2B</t>
  </si>
  <si>
    <t>3B</t>
  </si>
  <si>
    <t>4B</t>
  </si>
  <si>
    <t>5B</t>
  </si>
  <si>
    <t>6B</t>
  </si>
  <si>
    <t>7B</t>
  </si>
  <si>
    <t>8B</t>
  </si>
  <si>
    <t>9B</t>
  </si>
  <si>
    <t>10B</t>
  </si>
  <si>
    <t>11B</t>
  </si>
  <si>
    <t>12B</t>
  </si>
  <si>
    <t>13B</t>
  </si>
  <si>
    <t>14B</t>
  </si>
  <si>
    <t>19B</t>
  </si>
  <si>
    <t>2C</t>
  </si>
  <si>
    <t>3C</t>
  </si>
  <si>
    <t>4C</t>
  </si>
  <si>
    <t>5C</t>
  </si>
  <si>
    <t>6C</t>
  </si>
  <si>
    <t>7C</t>
  </si>
  <si>
    <t>8C</t>
  </si>
  <si>
    <t>9C</t>
  </si>
  <si>
    <t>10C</t>
  </si>
  <si>
    <t>11C</t>
  </si>
  <si>
    <t>12C</t>
  </si>
  <si>
    <t>13C</t>
  </si>
  <si>
    <t>14C</t>
  </si>
  <si>
    <t>15C</t>
  </si>
  <si>
    <t>Licensed Practical Nurse</t>
  </si>
  <si>
    <t>Type Of Care</t>
  </si>
  <si>
    <t>AFC and GAFC</t>
  </si>
  <si>
    <t>Agency</t>
  </si>
  <si>
    <t>FEIN</t>
  </si>
  <si>
    <t>ContactPerson</t>
  </si>
  <si>
    <t>BusinessAddress</t>
  </si>
  <si>
    <t>SiteName1</t>
  </si>
  <si>
    <t>SiteName2</t>
  </si>
  <si>
    <t>SiteName3</t>
  </si>
  <si>
    <t>SiteName4</t>
  </si>
  <si>
    <t>Type1</t>
  </si>
  <si>
    <t>Type2</t>
  </si>
  <si>
    <t>Type3</t>
  </si>
  <si>
    <t>Type4</t>
  </si>
  <si>
    <t>AFCContributionsGiftsBequests</t>
  </si>
  <si>
    <t>AFCMassGovGrant</t>
  </si>
  <si>
    <t>AFCOtherGrantExclFedDirect</t>
  </si>
  <si>
    <t>AFCTotalGrants</t>
  </si>
  <si>
    <t>AFCCommercialPrivate3rdParties</t>
  </si>
  <si>
    <t>AFCMassHealthMCO</t>
  </si>
  <si>
    <t>AFCMedicare</t>
  </si>
  <si>
    <t>AFCDepartmentOfMentalHealth</t>
  </si>
  <si>
    <t>AFCDepartmentOfPublicHealth</t>
  </si>
  <si>
    <t>AFCDepartmentOfSocialServices</t>
  </si>
  <si>
    <t>AFCDepartmentOfTransitionalAssist</t>
  </si>
  <si>
    <t>AFCDepartmentOfYouthServices</t>
  </si>
  <si>
    <t>AFCTotalAssistanceAndFees</t>
  </si>
  <si>
    <t>AFCOtherRevenue</t>
  </si>
  <si>
    <t>AFCTotalRevenue</t>
  </si>
  <si>
    <t>Year</t>
  </si>
  <si>
    <t>ReportFrom</t>
  </si>
  <si>
    <t>ReportTo</t>
  </si>
  <si>
    <t>AFCYrlySalaryLicensedPracticalNurse</t>
  </si>
  <si>
    <t>AFCFTELicensedPracticalNurse</t>
  </si>
  <si>
    <t>AFCTotalSalaryLicensedPracticalNurse</t>
  </si>
  <si>
    <t>AFCPayrollTaxesLicensedPracticalNurse</t>
  </si>
  <si>
    <t>AFCFringeBenefitsLicensedPracticalNurse</t>
  </si>
  <si>
    <t>AFCAccrualAdjustmentsLicensedPracticalNurse</t>
  </si>
  <si>
    <t>AFCNotes</t>
  </si>
  <si>
    <t>Annual Report From:</t>
  </si>
  <si>
    <t>KEY</t>
  </si>
  <si>
    <t>Calculated - Do Not Enter Data</t>
  </si>
  <si>
    <t>AgencyPhone</t>
  </si>
  <si>
    <t>ContactPhone</t>
  </si>
  <si>
    <t>AFCYrlySalaryCareManagerNonmasters</t>
  </si>
  <si>
    <t>AFCFTECareManagerNonmasters</t>
  </si>
  <si>
    <t>AFCTotalSalaryCareManagerNonmasters</t>
  </si>
  <si>
    <t>AFCPayrollTaxesCareManagerNonmasters</t>
  </si>
  <si>
    <t>AFCFringeBenefitsCareManagerNonmasters</t>
  </si>
  <si>
    <t>AFCAccrualAdjustmentCareManagerNonmasters</t>
  </si>
  <si>
    <t>AFCPrivateAndInKind</t>
  </si>
  <si>
    <t>AFCProgramSuppliesAndMaterials</t>
  </si>
  <si>
    <t>AFCOfficeAndEquipmentExpenses</t>
  </si>
  <si>
    <t>22A</t>
  </si>
  <si>
    <t>Private Client Payments</t>
  </si>
  <si>
    <t>Schedule A: Revenue</t>
  </si>
  <si>
    <t>General Information</t>
  </si>
  <si>
    <t>Yearly
 Salary</t>
  </si>
  <si>
    <t>Total
 Salary</t>
  </si>
  <si>
    <t>Payroll
 Taxes</t>
  </si>
  <si>
    <t>Fringe
 Benefits</t>
  </si>
  <si>
    <t>Accrual
 Adjustments</t>
  </si>
  <si>
    <t>City</t>
  </si>
  <si>
    <t>OrganizationName</t>
  </si>
  <si>
    <t>Annual Report To:</t>
  </si>
  <si>
    <t>AFC Notes:</t>
  </si>
  <si>
    <t>Agency Phone:</t>
  </si>
  <si>
    <t>Contact Phone:</t>
  </si>
  <si>
    <t>Contact Title:</t>
  </si>
  <si>
    <t>Contact Email:</t>
  </si>
  <si>
    <t>AgencyPhoneExtension</t>
  </si>
  <si>
    <t>ContactPhoneExtension</t>
  </si>
  <si>
    <t>State</t>
  </si>
  <si>
    <t>Zipcode</t>
  </si>
  <si>
    <t>Enter Data</t>
  </si>
  <si>
    <t>S1</t>
  </si>
  <si>
    <t>S2</t>
  </si>
  <si>
    <t>UpdatedOn</t>
  </si>
  <si>
    <t>UpdatedBy</t>
  </si>
  <si>
    <t>tfaiella</t>
  </si>
  <si>
    <t>Site 1:</t>
  </si>
  <si>
    <t>Type of Care 1:</t>
  </si>
  <si>
    <t>Site 2:</t>
  </si>
  <si>
    <t>Type of Care 2:</t>
  </si>
  <si>
    <t>Site 3:</t>
  </si>
  <si>
    <t>Type of Care 3:</t>
  </si>
  <si>
    <t>Site 4:</t>
  </si>
  <si>
    <t>Type of Care 4:</t>
  </si>
  <si>
    <t>Chief Executive Officer</t>
  </si>
  <si>
    <t>Certified Nursing Assistant</t>
  </si>
  <si>
    <t>FTE:</t>
  </si>
  <si>
    <t>Legal Fees</t>
  </si>
  <si>
    <t>Accounting Fees</t>
  </si>
  <si>
    <t>Dues and Subscriptions</t>
  </si>
  <si>
    <t>Fixed Equipment Depreciation</t>
  </si>
  <si>
    <t>Facility Rent</t>
  </si>
  <si>
    <t>Facility Mortgage Interest</t>
  </si>
  <si>
    <t>Expense Description</t>
  </si>
  <si>
    <t>Expense</t>
  </si>
  <si>
    <t>AFCInterestIncome</t>
  </si>
  <si>
    <t>AFCYrlySalaryCertifiedNursingAssistant</t>
  </si>
  <si>
    <t>AFCFTECertifiedNursingAssistant</t>
  </si>
  <si>
    <t>AFCTotalSalaryCertifiedNursingAssistant</t>
  </si>
  <si>
    <t>AFCPayrollTaxesCertifiedNursingAssistant</t>
  </si>
  <si>
    <t>AFCFringeBenefitsCertifiedNursingAssistant</t>
  </si>
  <si>
    <t>AFCAccrualAdjustmentsCertifiedNursingAssistant</t>
  </si>
  <si>
    <t>Other Revenue Details</t>
  </si>
  <si>
    <t>Other Indirect Staffing Expense Details</t>
  </si>
  <si>
    <t>Other Direct Staffing Expense Details</t>
  </si>
  <si>
    <t>Site 5:</t>
  </si>
  <si>
    <t>Type of Care 5:</t>
  </si>
  <si>
    <t>Reporting Period</t>
  </si>
  <si>
    <t>Site 6:</t>
  </si>
  <si>
    <t>Type of Care 6:</t>
  </si>
  <si>
    <t>Service Sites</t>
  </si>
  <si>
    <t>SiteName5</t>
  </si>
  <si>
    <t>Type5</t>
  </si>
  <si>
    <t>SiteName6</t>
  </si>
  <si>
    <t>Type6</t>
  </si>
  <si>
    <t>AFCDuesAndSubscriptions</t>
  </si>
  <si>
    <t>AFCMoveableEquipmentDepreciation</t>
  </si>
  <si>
    <t>AFCFixedEquipmentDepreciation</t>
  </si>
  <si>
    <t>AFCOtherTaxes</t>
  </si>
  <si>
    <t>Revenue</t>
  </si>
  <si>
    <t>Contact</t>
  </si>
  <si>
    <t>AFCMarketingAndAdvertisingFees</t>
  </si>
  <si>
    <t>AFCGovernmentProgramsPACESCO</t>
  </si>
  <si>
    <t>Agency Name:</t>
  </si>
  <si>
    <t>tblGeneralInformationDATA</t>
  </si>
  <si>
    <t>tblStmtOfCertificationDATA</t>
  </si>
  <si>
    <t>Total Other Direct Staffing Expense</t>
  </si>
  <si>
    <t>Total Other Indirect Staffing Expense</t>
  </si>
  <si>
    <t>Total Other Revenue</t>
  </si>
  <si>
    <t>Agency Phone Extension:</t>
  </si>
  <si>
    <t>Contact Phone Extension:</t>
  </si>
  <si>
    <t>Agency City:</t>
  </si>
  <si>
    <t>Agency State:</t>
  </si>
  <si>
    <t>DropDeadDate</t>
  </si>
  <si>
    <t>Department of Developmental Services</t>
  </si>
  <si>
    <t>Department of Transitional Assistance</t>
  </si>
  <si>
    <t>Schedule A1: Other Revenue Details</t>
  </si>
  <si>
    <t xml:space="preserve">Schedule B1: Other Indirect Staffing Expense Details </t>
  </si>
  <si>
    <t>Malpractice Insurance</t>
  </si>
  <si>
    <t>Real Estate Taxes</t>
  </si>
  <si>
    <t>Property Insurance</t>
  </si>
  <si>
    <t>Building Depreciation</t>
  </si>
  <si>
    <t>Other Occupancy Expense</t>
  </si>
  <si>
    <t>Total Occupancy Expenses</t>
  </si>
  <si>
    <t>Revenue Description</t>
  </si>
  <si>
    <t>Total Non-Reimbursable Expense</t>
  </si>
  <si>
    <t>Non-Reimbursable Expense Details</t>
  </si>
  <si>
    <t>AFCEquipmentRepairAndMaintenance</t>
  </si>
  <si>
    <t>AFCMalpracticeInsurance</t>
  </si>
  <si>
    <t>AFCOccupancyExpenses</t>
  </si>
  <si>
    <t>tblRevenueDATA</t>
  </si>
  <si>
    <t>tblOccupancyDATA</t>
  </si>
  <si>
    <t>AFCRealEstateTaxes</t>
  </si>
  <si>
    <t>AFCFacilityRepairAndMaintenance</t>
  </si>
  <si>
    <t>AFCPropertyInsurance</t>
  </si>
  <si>
    <t>AFCBuildingDepreciation</t>
  </si>
  <si>
    <t>AFCFacilityRent</t>
  </si>
  <si>
    <t>AFCUtilities</t>
  </si>
  <si>
    <t>AFCFacilityMortgageInterest</t>
  </si>
  <si>
    <t>AFCOtherOccupancyExpense</t>
  </si>
  <si>
    <t>AFCTotalOccupancyExpenses</t>
  </si>
  <si>
    <t>AFCNonreimbursableExpenseDetails</t>
  </si>
  <si>
    <t>AFC MassHealth Payments</t>
  </si>
  <si>
    <t>Government Programs - PACE/SCO</t>
  </si>
  <si>
    <t>StartDate</t>
  </si>
  <si>
    <t>EndDate</t>
  </si>
  <si>
    <t>Header</t>
  </si>
  <si>
    <t>Footer</t>
  </si>
  <si>
    <t>ReportYear</t>
  </si>
  <si>
    <t>Adult Foster Care Cost Report</t>
  </si>
  <si>
    <t>For</t>
  </si>
  <si>
    <t>Minimum</t>
  </si>
  <si>
    <t>Maximum</t>
  </si>
  <si>
    <t>YesORNo</t>
  </si>
  <si>
    <t>No</t>
  </si>
  <si>
    <t>Yes</t>
  </si>
  <si>
    <t>AgencyName</t>
  </si>
  <si>
    <t>Center for Health Information and Analysis</t>
  </si>
  <si>
    <t>Category</t>
  </si>
  <si>
    <t>FTEs</t>
  </si>
  <si>
    <t>Total Expenses</t>
  </si>
  <si>
    <t>Interest Income</t>
  </si>
  <si>
    <t>Other Revenue</t>
  </si>
  <si>
    <t>No. Caregivers</t>
  </si>
  <si>
    <t>Units of Service (Member Days)</t>
  </si>
  <si>
    <t>Total</t>
  </si>
  <si>
    <t>Units (Member Days)</t>
  </si>
  <si>
    <t>15B</t>
  </si>
  <si>
    <t>16B</t>
  </si>
  <si>
    <t>17B</t>
  </si>
  <si>
    <t>18B</t>
  </si>
  <si>
    <t>If you have questions, please contact:</t>
  </si>
  <si>
    <t>Please review this summary and correct any errors on the other tabs.</t>
  </si>
  <si>
    <t>Occupancy Expense Details</t>
  </si>
  <si>
    <t>AFCAvgYearlySalaryPerFTEIndirectStaff</t>
  </si>
  <si>
    <t>AFCAvgYearlySalaryPerFTEDirectStaff</t>
  </si>
  <si>
    <t>AFCLevel1NumberOfCaregivers</t>
  </si>
  <si>
    <t>AFCTotalNumberOfCaregivers</t>
  </si>
  <si>
    <t>AFCLevel1UnitsInMemberDays</t>
  </si>
  <si>
    <t>AFCLevel2UnitsInMemberDays</t>
  </si>
  <si>
    <t>AFCTotalUnitsInMemberDays</t>
  </si>
  <si>
    <t>AFCTotalExpenses</t>
  </si>
  <si>
    <t>MinimumDailyStipendPaidToCaregiversThisFiscalYear</t>
  </si>
  <si>
    <t>MaximumDailyStipendPaidToCaregiversThisFiscalYear</t>
  </si>
  <si>
    <t>TotalUnduplicatedMembersThisFiscalYear</t>
  </si>
  <si>
    <t>AFCPrivateClientPayments</t>
  </si>
  <si>
    <t>AFCMassHealthPayments</t>
  </si>
  <si>
    <t>AFCDepartmentOfDevelopmentalServices</t>
  </si>
  <si>
    <t>Private/In-Kind</t>
  </si>
  <si>
    <t>AFCTotalGiftsAndInKindContributions</t>
  </si>
  <si>
    <t>Total Gifts and In-Kind Contributions</t>
  </si>
  <si>
    <t>Total Assistance and Fees</t>
  </si>
  <si>
    <t>Return to Revenue Worksheet</t>
  </si>
  <si>
    <t>Indirect Staff Totals</t>
  </si>
  <si>
    <t xml:space="preserve">Number of  Caregivers </t>
  </si>
  <si>
    <t>AFCAlternateCareLevel1NumberOfCaregivers</t>
  </si>
  <si>
    <t>AFCAlternateCareLevel1UnitsInMemberDays</t>
  </si>
  <si>
    <t>AFCAlternateCareLevel2NumberOfCaregivers</t>
  </si>
  <si>
    <t>AFCAlternateCareLevel2UnitsInMemberDays</t>
  </si>
  <si>
    <t>AFCLevel2NumberOfCaregivers</t>
  </si>
  <si>
    <t>AFCLegalFees</t>
  </si>
  <si>
    <t>AFCAccountingFees</t>
  </si>
  <si>
    <t>tblCaregiverStipendsDATA</t>
  </si>
  <si>
    <t>tblSummaryDATA</t>
  </si>
  <si>
    <t>5/14/20141:51:21 PM</t>
  </si>
  <si>
    <t>FileName</t>
  </si>
  <si>
    <t>AFC Cost Report Revision 6/1/14</t>
  </si>
  <si>
    <t>End date entered:</t>
  </si>
  <si>
    <t>Start date entered</t>
  </si>
  <si>
    <t>Provider Name:</t>
  </si>
  <si>
    <t>G1</t>
  </si>
  <si>
    <t>G2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</si>
  <si>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</si>
  <si>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</si>
  <si>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</si>
  <si>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</si>
  <si>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</si>
  <si>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</si>
  <si>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</si>
  <si>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</si>
  <si>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</si>
  <si>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</si>
  <si>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</si>
  <si>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G16</t>
  </si>
  <si>
    <t>G15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</si>
  <si>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</si>
  <si>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</si>
  <si>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</si>
  <si>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</si>
  <si>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</si>
  <si>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</si>
  <si>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</si>
  <si>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</si>
  <si>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</si>
  <si>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</si>
  <si>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</si>
  <si>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</si>
  <si>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</si>
  <si>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Reporting Period:</t>
  </si>
  <si>
    <t>Schedule A: Revenue from Providing AFC Services</t>
  </si>
  <si>
    <t>Enter only expenses associated with or allocated to providing AFC services.</t>
  </si>
  <si>
    <t xml:space="preserve">Total Revenue Derived from Providing AFC </t>
  </si>
  <si>
    <t xml:space="preserve">Total Expense of Providing AFC </t>
  </si>
  <si>
    <t xml:space="preserve">Operating Results of Providing AFC </t>
  </si>
  <si>
    <t>Margin of Providing AFC</t>
  </si>
  <si>
    <t>Total Units of AFC Provided</t>
  </si>
  <si>
    <t>MassHealthID</t>
  </si>
  <si>
    <t>MassHealth ID Number and Suffix</t>
  </si>
  <si>
    <t>MassHealth ID + Suffix entered</t>
  </si>
  <si>
    <t xml:space="preserve">Revenue </t>
  </si>
  <si>
    <t>Select your Provider Name.</t>
  </si>
  <si>
    <t>Enter only revenue generated from providing AFC services.</t>
  </si>
  <si>
    <t xml:space="preserve">Click here if your Agency Name does not appear in this list. </t>
  </si>
  <si>
    <t>http://chiamass.gov/assets/docs/p/inetuseragreementotherprovider.pdf</t>
  </si>
  <si>
    <t>Click here to return to the General Information Worksheet</t>
  </si>
  <si>
    <t>Select your provider name.</t>
  </si>
  <si>
    <t>Units of service MUST be entered or CHIA will not accept this report.</t>
  </si>
  <si>
    <t>Concatenated ID</t>
  </si>
  <si>
    <t>MassHealthSuffix</t>
  </si>
  <si>
    <t>Schedule B: Administrative Expenses</t>
  </si>
  <si>
    <t>Administrative Expenses</t>
  </si>
  <si>
    <t xml:space="preserve">Program Staff </t>
  </si>
  <si>
    <t>Additional Administrative Expenses</t>
  </si>
  <si>
    <t>Information Technology Systems and Investments</t>
  </si>
  <si>
    <t>Quality Assurance and Program Integrity</t>
  </si>
  <si>
    <t xml:space="preserve">Marketing, PR, and Outreach </t>
  </si>
  <si>
    <t>20B</t>
  </si>
  <si>
    <t>21B</t>
  </si>
  <si>
    <t>22B</t>
  </si>
  <si>
    <t>23B</t>
  </si>
  <si>
    <t>24B</t>
  </si>
  <si>
    <t>25B</t>
  </si>
  <si>
    <t>26B</t>
  </si>
  <si>
    <t>Affiliate Allocations</t>
  </si>
  <si>
    <t>27B</t>
  </si>
  <si>
    <t>28B</t>
  </si>
  <si>
    <t>29B</t>
  </si>
  <si>
    <t>Total Administrative Expenses</t>
  </si>
  <si>
    <t>30B</t>
  </si>
  <si>
    <t>Direct Care Cost</t>
  </si>
  <si>
    <t>Direct Staffing</t>
  </si>
  <si>
    <t>Community Health Worker</t>
  </si>
  <si>
    <t>Total Direct Care Expenses</t>
  </si>
  <si>
    <t>Profit Margin</t>
  </si>
  <si>
    <t>Net Income</t>
  </si>
  <si>
    <t>tblDirectCareDATA</t>
  </si>
  <si>
    <t>tblAdminExpensesDATA</t>
  </si>
  <si>
    <t xml:space="preserve">chia.data@state.ma.us </t>
  </si>
  <si>
    <t>Agency Zip Code:</t>
  </si>
  <si>
    <t>AFCYrlySalaryCHW</t>
  </si>
  <si>
    <t>AFCPayrollTaxesCHW</t>
  </si>
  <si>
    <t>AFCFringeBenefitsCHW</t>
  </si>
  <si>
    <t>AFCAccrualAdjustmentsCHW</t>
  </si>
  <si>
    <t>AFCFTECHW</t>
  </si>
  <si>
    <t>AFCDCTraining</t>
  </si>
  <si>
    <t>AFCDCTravel</t>
  </si>
  <si>
    <t>TotalDCExpenses</t>
  </si>
  <si>
    <t>AFCYrlySalaryCEO</t>
  </si>
  <si>
    <t>AFCFTECEO</t>
  </si>
  <si>
    <t>AFCTotalSalaryCEO</t>
  </si>
  <si>
    <t>AFCPayrollTaxesCEO</t>
  </si>
  <si>
    <t>AFCFringeBenefitsCEO</t>
  </si>
  <si>
    <t>AFCAccrualAdjustmentsCEO</t>
  </si>
  <si>
    <t>AFCFTECFO</t>
  </si>
  <si>
    <t>AFCTotalSalaryCFO</t>
  </si>
  <si>
    <t>AFCPayrollTaxesCFO</t>
  </si>
  <si>
    <t>AFCFringeBenefitsCFO</t>
  </si>
  <si>
    <t>AFCAccrualAdjustmentsCFO</t>
  </si>
  <si>
    <t>AFCYrlySalaryCFO</t>
  </si>
  <si>
    <t>AFCFTEProgDir</t>
  </si>
  <si>
    <t>AFCTotalSalaryProgDir</t>
  </si>
  <si>
    <t>AFCPayrollTaxesProgDir</t>
  </si>
  <si>
    <t>AFCFringeBenefitsProgDir</t>
  </si>
  <si>
    <t>AFCAccrualAdjustmentsProgDir</t>
  </si>
  <si>
    <t>AFCYrlySalaryProgDir</t>
  </si>
  <si>
    <t>AFCYrlySalaryAsstProgDir</t>
  </si>
  <si>
    <t>AFCFTEAsstProgDir</t>
  </si>
  <si>
    <t>AFCTotalSalaryAsstProgDir</t>
  </si>
  <si>
    <t>AFCPayrollTaxesAsstProgDir</t>
  </si>
  <si>
    <t>AFCFringeBenefitsAsstProgDir</t>
  </si>
  <si>
    <t>AFCAccrualAdjustmentsAsstProgDir</t>
  </si>
  <si>
    <t>AFCYrlySalaryProgMgr</t>
  </si>
  <si>
    <t>AFCFTEProgMgr</t>
  </si>
  <si>
    <t>AFCTotalSalaryProgMgr</t>
  </si>
  <si>
    <t>AFCPayrollTaxesProgMgr</t>
  </si>
  <si>
    <t>AFCFringeBenefitsProgMgr</t>
  </si>
  <si>
    <t>AFCAccrualAdjustmentsProgMgr</t>
  </si>
  <si>
    <t>AFCYrlySalaryProgStaff</t>
  </si>
  <si>
    <t>AFCFTEProgStaff</t>
  </si>
  <si>
    <t>AFCTotalSalaryProgStaff</t>
  </si>
  <si>
    <t>AFCPayrollTaxesProgStaff</t>
  </si>
  <si>
    <t>AFCFringeBenefitsProgStaff</t>
  </si>
  <si>
    <t>AFCAccrualAdjustmentsProgStaff</t>
  </si>
  <si>
    <t>AFCFTEOfficeMainJanStaff</t>
  </si>
  <si>
    <t>AFCTotalSalaryOfficeMainJanStaff</t>
  </si>
  <si>
    <t>AFCPayrollTaxesOfficeMainJanStaff</t>
  </si>
  <si>
    <t>AFCFringeBenefitsOfficeMainJanStaff</t>
  </si>
  <si>
    <t>AFCAccrualAdjustmentsOfficeMainJanStaff</t>
  </si>
  <si>
    <t>AFCYrlySalaryOfficeMainJanStaff</t>
  </si>
  <si>
    <t>AFCTotalSalaryOtherIndStaff</t>
  </si>
  <si>
    <t>AFCPayrollTaxesOtherIndStaff</t>
  </si>
  <si>
    <t>AFCFringeBenefitsOtherIndStaff</t>
  </si>
  <si>
    <t>AFCAccrualAdjustmentsOtherIndStaff</t>
  </si>
  <si>
    <t>AFCFTEOtherIndStaff</t>
  </si>
  <si>
    <t>AFCTotalSalaryTotalIndStaff</t>
  </si>
  <si>
    <t>AFCPayrollTaxesTotalIndStaff</t>
  </si>
  <si>
    <t>AFCFringeBenefitsTotalIndStaff</t>
  </si>
  <si>
    <t>AFCAccrualAdjustmentsTotalIndStaff</t>
  </si>
  <si>
    <t>AFCFTETotalIndStaff</t>
  </si>
  <si>
    <t>AFCIT</t>
  </si>
  <si>
    <t>AFCQA</t>
  </si>
  <si>
    <t>AFCAffiliate</t>
  </si>
  <si>
    <t>Email completed report as an attachment to:</t>
  </si>
  <si>
    <t>CHIA's Pricing Cost Report Helpdesk</t>
  </si>
  <si>
    <t>chia.data@state.ma.us</t>
  </si>
  <si>
    <t>MassHealth ID #:</t>
  </si>
  <si>
    <t>MassHealth ID Suffix(es):</t>
  </si>
  <si>
    <t>Federal Employer Identification Number (FEIN):</t>
  </si>
  <si>
    <t>Commercial/Private Third Parties</t>
  </si>
  <si>
    <t>Click link below to enter other revenue details:</t>
  </si>
  <si>
    <t>Other Revenue Details, Line 21A</t>
  </si>
  <si>
    <t>Enter only revenue from providing AFC Services.</t>
  </si>
  <si>
    <t>Schedule C: Direct Care Expenses</t>
  </si>
  <si>
    <t>Click link below to enter other direct staffing expense details:</t>
  </si>
  <si>
    <t>Enter your fiscal year dates in the General Information tab, line items G28 and G29.</t>
  </si>
  <si>
    <t>Chief Financial Officer/Business Manager</t>
  </si>
  <si>
    <t xml:space="preserve">Supervising Professional/Program Manager </t>
  </si>
  <si>
    <t>Office Maintenance and Janitorial Staff</t>
  </si>
  <si>
    <t>Click link below to enter other indirect staffing expense details:</t>
  </si>
  <si>
    <t>Program Supplies and Materials</t>
  </si>
  <si>
    <t>Office and Equipment Expenses</t>
  </si>
  <si>
    <t>Movable Equipment Depreciation</t>
  </si>
  <si>
    <t>Other Taxes</t>
  </si>
  <si>
    <t>Equipment Repair and Maintenance</t>
  </si>
  <si>
    <t>Click link below to enter non-reimbursable expense details:</t>
  </si>
  <si>
    <t>Schedule B2: Occupancy Expenses</t>
  </si>
  <si>
    <t>Occupancy Expenses, Line 27B</t>
  </si>
  <si>
    <t>Facility Repair and Maintenance</t>
  </si>
  <si>
    <t>Return to Administrative Expenses Worksheet</t>
  </si>
  <si>
    <t>Return to Direct Care Expenses Worksheet</t>
  </si>
  <si>
    <t>Enter only the number of FTEs and expenses of providing AFC services.</t>
  </si>
  <si>
    <t>Enter only stipend expenses of caregivers providing AFC services.</t>
  </si>
  <si>
    <t>Total Stipend Payment</t>
  </si>
  <si>
    <t>Caregiver Level 1</t>
  </si>
  <si>
    <t>Caregiver Level 2</t>
  </si>
  <si>
    <t>Alternate Caregiver Level 1</t>
  </si>
  <si>
    <t>Alternate Caregiver Level 2</t>
  </si>
  <si>
    <t>Other Indirect Staffing Expense, Line 9B</t>
  </si>
  <si>
    <t xml:space="preserve">Schedule C1: Other Direct Staffing Expense Details </t>
  </si>
  <si>
    <t>Schedule B3: Other Administrative Expense Details</t>
  </si>
  <si>
    <t>Other Administrative Expense, Line 28B</t>
  </si>
  <si>
    <t>Total Other Administrative Expense</t>
  </si>
  <si>
    <t>Schedule B4: Non-Reimbursable Expense Details</t>
  </si>
  <si>
    <t>Schedule CA: Caregiver Stipends</t>
  </si>
  <si>
    <t>1CA</t>
  </si>
  <si>
    <t>2CA</t>
  </si>
  <si>
    <t>3CA</t>
  </si>
  <si>
    <t>4CA</t>
  </si>
  <si>
    <t>5CA</t>
  </si>
  <si>
    <t>6CA</t>
  </si>
  <si>
    <t>7CA</t>
  </si>
  <si>
    <t>8CA</t>
  </si>
  <si>
    <t>Click links below to enter occupancy expense details and other administrative expense details:</t>
  </si>
  <si>
    <t>Non-Reimbursable Expenses</t>
  </si>
  <si>
    <t>Summary of Revenues, Expenses, Net Income, and Profit Margin</t>
  </si>
  <si>
    <t>Average Yearly Salary/FTE</t>
  </si>
  <si>
    <t>Please print this page only, sign it, scan it, save it as a PDF file, and email it to the email address below along with this completed Excel workbook cost report.</t>
  </si>
  <si>
    <t>Misrepresentation or falsification of any information contained in this cost report and associated back-up may be punishable by a fine and/or imprisonment under state and federal law.</t>
  </si>
  <si>
    <t>You Agency Name will appear at the top of the line G2 dropdown list in the General Information tab.</t>
  </si>
  <si>
    <r>
      <t>If your agency name does not appear in the list you must register with CHIA.</t>
    </r>
    <r>
      <rPr>
        <b/>
        <sz val="10"/>
        <color indexed="10"/>
        <rFont val="Arial"/>
        <family val="2"/>
      </rPr>
      <t xml:space="preserve">
</t>
    </r>
    <r>
      <rPr>
        <b/>
        <sz val="10"/>
        <rFont val="Arial"/>
        <family val="2"/>
      </rPr>
      <t>Enter the name of your business in the shaded cell below exactly as it appears in the Articles of Organization or IRS form 941/941E. 
The name you entered will then be available for selection in the dropdown list on the General Information tab under "Agency Name". 
This is a temporary solution and you MUST register with CHIA for future filings by completing the following two forms:</t>
    </r>
  </si>
  <si>
    <t>Sign, scan, and email these forms to:</t>
  </si>
  <si>
    <t>Other Administrative Expenses</t>
  </si>
  <si>
    <t>If your Agency Name does not appear in this list, enter it in the yellow cell, exactly as it appears in the Articles of Organization or IRS form 941/941E.</t>
  </si>
  <si>
    <t>ContactTitle</t>
  </si>
  <si>
    <t>ContactEmail</t>
  </si>
  <si>
    <t>AFCTotalDirectCareExpenses</t>
  </si>
  <si>
    <t>AFCOtherDirectCareExpenses</t>
  </si>
  <si>
    <t>AFCYrlySalarySubcontracted</t>
  </si>
  <si>
    <t>AFCFTESubcontracted</t>
  </si>
  <si>
    <t>AFCTotalSalarySubcontracted</t>
  </si>
  <si>
    <t>AFCPayrollTaxesSubcontracted</t>
  </si>
  <si>
    <t>AFCFringeBenefitsSubcontracted</t>
  </si>
  <si>
    <t>AFCAccrualAdjustmentsSubcontracted</t>
  </si>
  <si>
    <t>AFCTotalSalaryCHW</t>
  </si>
  <si>
    <t>AFCFTEOtherDCStaff</t>
  </si>
  <si>
    <t>AFCTotalSalaryOtherDCStaff</t>
  </si>
  <si>
    <t>AFCPayrollTaxesOtherDCStaff</t>
  </si>
  <si>
    <t>AFCFringeBenefitsOtherDCStaff</t>
  </si>
  <si>
    <t>AFCAccrualAdjustmentsOtherDCStaff</t>
  </si>
  <si>
    <t>AFCFTEDCTotal</t>
  </si>
  <si>
    <t>AFCOtherAdminExpenses</t>
  </si>
  <si>
    <t>AFCIndirectStaffTraining</t>
  </si>
  <si>
    <t>AFCIndirectStaffTravel</t>
  </si>
  <si>
    <t>AFCFringeBenefitsDCTotal</t>
  </si>
  <si>
    <t>AFCTotalAdminExpenses</t>
  </si>
  <si>
    <t>(617) 701-8156</t>
  </si>
  <si>
    <t>Other Grants (Excluding Federal Direct)</t>
  </si>
  <si>
    <t>Indirect Staff Training</t>
  </si>
  <si>
    <t>Indirect Staff Travel</t>
  </si>
  <si>
    <t>Registered Nurse ONLY</t>
  </si>
  <si>
    <t>Direct Staff Training</t>
  </si>
  <si>
    <t>Direct Staff Travel</t>
  </si>
  <si>
    <t>Subcontracted Direct Care Staff</t>
  </si>
  <si>
    <r>
      <t>Indirect Staff</t>
    </r>
    <r>
      <rPr>
        <sz val="10"/>
        <color theme="1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If program director, program manager, or other non-clinical staff also functions as a nurse or care manager, include ONLY the indirect (non-clinical) expense allocations in this schedule.</t>
    </r>
  </si>
  <si>
    <t>Direct Staff Total</t>
  </si>
  <si>
    <t>This report will not be accepted if it is missing an Agency Name, a MassHealth ID #, and/or Suffix(es).</t>
  </si>
  <si>
    <t>Enter your 9-digit MassHealth ID #.</t>
  </si>
  <si>
    <t>Do not enter any data here. This tab draws on previously entered data to  show an overall picture of performance.</t>
  </si>
  <si>
    <t>Direct Staff Payroll Taxes</t>
  </si>
  <si>
    <t>Direct Staff Fringe Benefits</t>
  </si>
  <si>
    <t>Direct Staff Accrual Adjustments</t>
  </si>
  <si>
    <t>Indirect Staff Payroll Taxes</t>
  </si>
  <si>
    <t>Indirect Staff Fringe Benefits</t>
  </si>
  <si>
    <t>Indirect Staff Accrual Adjustments</t>
  </si>
  <si>
    <t>Indirect Staff Salaries</t>
  </si>
  <si>
    <t>Direct Staff Salaries</t>
  </si>
  <si>
    <t>Caregiver Totals</t>
  </si>
  <si>
    <t>11B-28B</t>
  </si>
  <si>
    <t xml:space="preserve">Total Revenue - 
Total Expenses </t>
  </si>
  <si>
    <t>Caregiver Type</t>
  </si>
  <si>
    <t>Other Direct Staffing Expense, Line 10C</t>
  </si>
  <si>
    <t>AFCYrlySalaryRegisteredNurseONLY</t>
  </si>
  <si>
    <t>AFCFTERegisteredNurseONLY</t>
  </si>
  <si>
    <t>AFCTotalSalaryRegisteredNurseONLY</t>
  </si>
  <si>
    <t>AFCPayrollTaxesRegisteredNurseONLY</t>
  </si>
  <si>
    <t>AFCFringeBenefitsRegisteredNurseONLY</t>
  </si>
  <si>
    <t>AFCAccrualAdjustmentsRegisteredNurseONLY</t>
  </si>
  <si>
    <t>AFCYrlySalaryIndStaffasRN</t>
  </si>
  <si>
    <t>AFCFTEIndStaffasRN</t>
  </si>
  <si>
    <t>AFCTotalSalaryIndStaffasRN</t>
  </si>
  <si>
    <t>AFCPayrollTaxesIndStaffasRN</t>
  </si>
  <si>
    <t>AFCFringeBenefitsIndStaffasRN</t>
  </si>
  <si>
    <t>AFCAccrualAdjustmentsIndStaffasRN</t>
  </si>
  <si>
    <t>AFCYrlySalaryCareManagerMastersONLY</t>
  </si>
  <si>
    <t>AFCFTECareManagerMastersONLY</t>
  </si>
  <si>
    <t>AFCTotalSalaryCareManagerMastersONLY</t>
  </si>
  <si>
    <t>AFCPayrollTaxesCareManagerMastersONLY</t>
  </si>
  <si>
    <t>AFCFringeBenefitsCareManagerMastersONLY</t>
  </si>
  <si>
    <t>AFCAccrualAdjustmentsCareManagerMastersONLY</t>
  </si>
  <si>
    <t>AFCYrlySalaryIndStaffasCareMgrMasters</t>
  </si>
  <si>
    <t>AFCFTEIndStaffasCareMgrMasters</t>
  </si>
  <si>
    <t>AFCTotalSalaryIndStaffasCareMgrMasters</t>
  </si>
  <si>
    <t>AFCPayrollTaxesIndStaffasCareMgrMasters</t>
  </si>
  <si>
    <t>AFCFringeBenefitsIndStaffasCareMgrMasters</t>
  </si>
  <si>
    <t>AFCAccrualAdjustmentsIndStaffasCareMgrMasters</t>
  </si>
  <si>
    <t>AFCTotalExpensesOtherDCStaff</t>
  </si>
  <si>
    <t>AFCTotalExpensesTotalDCStaff</t>
  </si>
  <si>
    <t>AFCTotalSalaryTotalDCStaff</t>
  </si>
  <si>
    <t>AFCPayrollTaxesTotalDCStaff</t>
  </si>
  <si>
    <t>AFCAccrualAdjustmentsTotalDCStaff</t>
  </si>
  <si>
    <t>AFCLevel1TotalStipendPayment</t>
  </si>
  <si>
    <t>AFCLevel2TotalStipendPayment</t>
  </si>
  <si>
    <t>AFCAlternateCareLevel1TotalStipendPayment</t>
  </si>
  <si>
    <t>AFCAlternateCareLevel2TotalStipendPayment</t>
  </si>
  <si>
    <t>AFCTotalCaregiverTotalStipendPayment</t>
  </si>
  <si>
    <t>AFCTotalExpensesOtherIndStaff</t>
  </si>
  <si>
    <t>AFCTotalExpensesTotalIndStaff</t>
  </si>
  <si>
    <t>OfficerDateSigned</t>
  </si>
  <si>
    <t>PreparerDateSigned</t>
  </si>
  <si>
    <t>AFCIndirectStaffSalaryExpense</t>
  </si>
  <si>
    <t>AFCIndirectStaffTotalFTEs</t>
  </si>
  <si>
    <t>AFCIndirectStaffPayrollTaxesExpense</t>
  </si>
  <si>
    <t>AFCIndirectStaffFringeBenefitsExpense</t>
  </si>
  <si>
    <t>AFCIndirectStaffAccrualAdjustmentsExpense</t>
  </si>
  <si>
    <t>AFCAllOtherAdministrativeExpense</t>
  </si>
  <si>
    <t>AFCTotalAdministrativeExpense</t>
  </si>
  <si>
    <t>AFCNonReimbursableExpense</t>
  </si>
  <si>
    <t>AFCDirectStaffSalaryExpense</t>
  </si>
  <si>
    <t>AFCDirectStaffTotalFTEs</t>
  </si>
  <si>
    <t>AFCDirectStaffPayrollTaxesExpense</t>
  </si>
  <si>
    <t>AFCDirectStaffFringeBenefitsExpense</t>
  </si>
  <si>
    <t>AFCDirectStaffAccrualAdjustmentsExpense</t>
  </si>
  <si>
    <t>AFCNetIncome</t>
  </si>
  <si>
    <t>AFCProfitMargin</t>
  </si>
  <si>
    <t>MassHealthID:</t>
  </si>
  <si>
    <r>
      <t xml:space="preserve">Enter the letter suffix of your MassHealth ID #. </t>
    </r>
    <r>
      <rPr>
        <b/>
        <sz val="10"/>
        <rFont val="Arial"/>
        <family val="2"/>
      </rPr>
      <t>Multi-site providers, enter ALL applicable suffixes.</t>
    </r>
  </si>
  <si>
    <t>Number of Hours per Week Representing an FTE</t>
  </si>
  <si>
    <t>Other Administrative Expense Details</t>
  </si>
  <si>
    <t>Non-Reimbursable Expense, Line 30B</t>
  </si>
  <si>
    <t>Net Income/ 
Total Revenue</t>
  </si>
  <si>
    <t>Massachusetts Government Grants</t>
  </si>
  <si>
    <t>AFC Amount in Whole Dollars</t>
  </si>
  <si>
    <t>Indirect program staff (e.g., Director) performing the RN role</t>
  </si>
  <si>
    <t>Care Manager (master's) ONLY</t>
  </si>
  <si>
    <t>Indirect program staff (e.g., Director) performing the Care Manager (master's) role</t>
  </si>
  <si>
    <t>Care Manager (non-master's)</t>
  </si>
  <si>
    <t>Name of officer of the provider:</t>
  </si>
  <si>
    <t>Name of preparer (if other than officer of the provider):</t>
  </si>
  <si>
    <t>If the reports and accompanying schedules were prepared by a person other than the owner, partner, or officer of the provider, his/her declaration is based upon all information of which he/she has any knowledge.</t>
  </si>
  <si>
    <r>
      <t xml:space="preserve">Certification by owner, partner, or officer of the provider:
 </t>
    </r>
    <r>
      <rPr>
        <sz val="10"/>
        <rFont val="Arial"/>
        <family val="2"/>
      </rPr>
      <t xml:space="preserve">
I hereby certify under penalty of perjury that I have read the above statement and that I have examined the accompanying cost report and supporting schedules. To the best of my knowledge and belief, it is a true, correct, and complete statement prepared from the books and records of the provider in accordance with applicable instructions, except as noted.</t>
    </r>
  </si>
  <si>
    <t xml:space="preserve">Total Revenue from Providing AFC </t>
  </si>
  <si>
    <t>G3</t>
  </si>
  <si>
    <t>You MUST select your provider name in the General Information tab, line item G1.</t>
  </si>
  <si>
    <t>You MUST enter your MassHealth ID and suffix(es) in the General Information tab, line items G2-3.</t>
  </si>
  <si>
    <t>You may use the TAB key to navigate cells.</t>
  </si>
  <si>
    <t>Accurate Care AFC, Inc.</t>
  </si>
  <si>
    <t>Old Colony Elderly Services Adult Family Care</t>
  </si>
  <si>
    <t>Adult Foster Care of the North Shore</t>
  </si>
  <si>
    <t>Advocates, Inc.</t>
  </si>
  <si>
    <t>Aftercare Services, Inc.</t>
  </si>
  <si>
    <t>AG Adult Foster Care, LLC</t>
  </si>
  <si>
    <t>All Care Resources, Inc.</t>
  </si>
  <si>
    <t>Alternatives Unlimited, Inc.</t>
  </si>
  <si>
    <t>American Healthcare AFC, LLC</t>
  </si>
  <si>
    <t>Anodyne Homemaker Services Corp.</t>
  </si>
  <si>
    <t>Bay State AFC, LLC</t>
  </si>
  <si>
    <t>Baypath Elder Services, Inc.</t>
  </si>
  <si>
    <t>Beacon Adult Foster Care, Inc.</t>
  </si>
  <si>
    <t>Berkshire County ARC, Inc.</t>
  </si>
  <si>
    <t>Berkshire Family and Individual Resources (BFAIR), Inc.</t>
  </si>
  <si>
    <t>Beyond Independent Living, LLC</t>
  </si>
  <si>
    <t>Blue Iris AFC, LLC</t>
  </si>
  <si>
    <t>Borden Care, LLC</t>
  </si>
  <si>
    <t>Boston Senior Home Care, Inc.</t>
  </si>
  <si>
    <t>Bridge of Central Massachusetts, Inc.</t>
  </si>
  <si>
    <t>Cape Abilities, Inc.</t>
  </si>
  <si>
    <t>Cardinal Cushing Centers, Inc.</t>
  </si>
  <si>
    <t>Career Resources Corporation</t>
  </si>
  <si>
    <t>Caregiver Homes of MA, Inc.</t>
  </si>
  <si>
    <t>Caring R Us, LLC</t>
  </si>
  <si>
    <t>Central Boston Elder Services, Inc.</t>
  </si>
  <si>
    <t>Centro Las Americas, Inc.</t>
  </si>
  <si>
    <t>Charles River Center</t>
  </si>
  <si>
    <t>CHD Adult Foster Care</t>
  </si>
  <si>
    <t>CLASS, Inc.</t>
  </si>
  <si>
    <t>Community Connection Healthcare, LLC</t>
  </si>
  <si>
    <t>Community Enterprises, Inc.</t>
  </si>
  <si>
    <t>Deriviere Adult Family Care</t>
  </si>
  <si>
    <t>Diligent Personal Care, Inc.</t>
  </si>
  <si>
    <t>Elder Services of Berkshire County, Inc.</t>
  </si>
  <si>
    <t>Family Care AFC</t>
  </si>
  <si>
    <t>Family Caregivers, LLC</t>
  </si>
  <si>
    <t>Family Service Assoc.</t>
  </si>
  <si>
    <t>Fidelity House Human Services</t>
  </si>
  <si>
    <t>Fortcom Health Services</t>
  </si>
  <si>
    <t>Gabriel Care, LLC</t>
  </si>
  <si>
    <t>GIA Home Care Services, LLC</t>
  </si>
  <si>
    <t>Goodwill Industries of the Pioneer Valley, Inc.</t>
  </si>
  <si>
    <t>Greater Lynn Senior Services, Inc.</t>
  </si>
  <si>
    <t>Greater Springfield Senior Services, Inc.</t>
  </si>
  <si>
    <t>Greater Waltham Arc, Inc.</t>
  </si>
  <si>
    <t>Healthier You, Wellness Nutrition Partners of Greater Boston, LLC</t>
  </si>
  <si>
    <t>Horace Mann Educational Associates (HMEA), Inc.</t>
  </si>
  <si>
    <t>Home Care with Grace, LLC</t>
  </si>
  <si>
    <t>Humble Care, Inc.</t>
  </si>
  <si>
    <t>Jewish Family and Children's Service</t>
  </si>
  <si>
    <t>Kennedy-Donovan Center</t>
  </si>
  <si>
    <t>Lifepath, Inc.</t>
  </si>
  <si>
    <t>Lifestream, Inc.</t>
  </si>
  <si>
    <t>Mass Care Link, Inc.</t>
  </si>
  <si>
    <t>Massachusetts Mentor, LLC</t>
  </si>
  <si>
    <t>Maturing Gracefully, LLC</t>
  </si>
  <si>
    <t>MetroCare of Springfield, LLC</t>
  </si>
  <si>
    <t>MetroCare, LLC</t>
  </si>
  <si>
    <t>Minute Man Arc for Human Services, Inc.</t>
  </si>
  <si>
    <t>Montachusett Home Care</t>
  </si>
  <si>
    <t xml:space="preserve">Multicultural Community Services of the Pioneer Valley, Inc. </t>
  </si>
  <si>
    <t>Nonotuck Resource Associates, Inc.</t>
  </si>
  <si>
    <t>Northeast Arc, Inc.</t>
  </si>
  <si>
    <t>Pathlight, Inc. (formerly The Association for Community Living)</t>
  </si>
  <si>
    <t>People, Incorporated</t>
  </si>
  <si>
    <t>Polus Center for Social and Economic Development</t>
  </si>
  <si>
    <t>Preferred Residential Network</t>
  </si>
  <si>
    <t>Prestige Adult Foster Care, LLC</t>
  </si>
  <si>
    <t>PRIDE, Inc.</t>
  </si>
  <si>
    <t>Priority Professional Care, LLC</t>
  </si>
  <si>
    <t>Rivers of Hope</t>
  </si>
  <si>
    <t>Royale Care, Inc.</t>
  </si>
  <si>
    <t>SafetyNet Solutions, Inc.</t>
  </si>
  <si>
    <t>Seven Hills Foundation Adult Family Care</t>
  </si>
  <si>
    <t>Somerville-Cambridge Elder Services</t>
  </si>
  <si>
    <t>The Arc of South Norfolk</t>
  </si>
  <si>
    <t>South Shore Support Services, Inc.</t>
  </si>
  <si>
    <t>Stanton Home</t>
  </si>
  <si>
    <t>Tempus Unlimited, Inc. (formerly Cerebral Palsy of Massachusetts OPTIONS)</t>
  </si>
  <si>
    <t>The Arc of East Middlesex, Inc.</t>
  </si>
  <si>
    <t>The Arc of Greater Haverhill/Newburyport</t>
  </si>
  <si>
    <t>The Arc of Greater Plymouth, Inc.</t>
  </si>
  <si>
    <t>The Arc of Northern Bristol County</t>
  </si>
  <si>
    <t>The Arc of Opportunity in North Central MA, Inc.</t>
  </si>
  <si>
    <t>The Arc of the South Shore, Inc.</t>
  </si>
  <si>
    <t>The Shared Living Collaborative, Inc.</t>
  </si>
  <si>
    <t>The United Arc, Inc.</t>
  </si>
  <si>
    <t>Total Care, LLC</t>
  </si>
  <si>
    <t>Trauma to Wellness, Inc.</t>
  </si>
  <si>
    <t>Treasure of Hope, Inc.</t>
  </si>
  <si>
    <t>Tresor Home Care, LLC</t>
  </si>
  <si>
    <t>Tri-Valley, Inc.</t>
  </si>
  <si>
    <t>United Cerebral Palsy of MetroBoston, Inc.</t>
  </si>
  <si>
    <t>Unified Adult Family Care</t>
  </si>
  <si>
    <t>United Cerebral Palsy Association of Berkshire County</t>
  </si>
  <si>
    <t>Venture Community Services, Inc.</t>
  </si>
  <si>
    <t>Victory Human Services, Inc.</t>
  </si>
  <si>
    <t>Viecare Corp.</t>
  </si>
  <si>
    <t>Vitra Health, Inc.</t>
  </si>
  <si>
    <t>We Care 365</t>
  </si>
  <si>
    <t>Webster Light, LLC</t>
  </si>
  <si>
    <t>Well Given AFC, Inc.</t>
  </si>
  <si>
    <t>WestMass ElderCare, Inc.</t>
  </si>
  <si>
    <t>12C-13C</t>
  </si>
  <si>
    <t>Direct Staff Training and Travel Expenses</t>
  </si>
  <si>
    <t>EMARC</t>
  </si>
  <si>
    <t>Adult Foster Care Program</t>
  </si>
  <si>
    <t>http://chiamass.gov/assets/docs/p/inet/confidential-business-partner-agreement-2018.pdf</t>
  </si>
  <si>
    <t>Adult Foster Care Cost Report - FY2018</t>
  </si>
  <si>
    <t>Attachment should be named in the format:
AgencyName_AFCCR18.xlsx</t>
  </si>
  <si>
    <t>Enter the start date of your agency's FY2018.</t>
  </si>
  <si>
    <t>Enter the end date of your agency's FY2018.</t>
  </si>
  <si>
    <t>Please read the FY2018 Cost Report Directions before completing this report.</t>
  </si>
  <si>
    <r>
      <t xml:space="preserve">Enter the lowest and highest </t>
    </r>
    <r>
      <rPr>
        <b/>
        <sz val="10"/>
        <rFont val="Arial"/>
        <family val="2"/>
      </rPr>
      <t>DAILY</t>
    </r>
    <r>
      <rPr>
        <sz val="10"/>
        <rFont val="Arial"/>
        <family val="2"/>
      </rPr>
      <t xml:space="preserve"> stipends paid to caregivers in fiscal year 2018.</t>
    </r>
  </si>
  <si>
    <t>Fiscal Year 2018</t>
  </si>
  <si>
    <t>Statement of Certification - Fiscal Year 2018 AFC Cost Report</t>
  </si>
  <si>
    <t>Total Unduplicated Members in Fiscal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</si>
</sst>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_);[Red]\(0\)"/>
    <numFmt numFmtId="166" formatCode="[$-409]m/d/yy\ h:mm\ AM/PM;@"/>
    <numFmt numFmtId="167" formatCode="&quot;$&quot;#,##0"/>
    <numFmt numFmtId="168" formatCode="_(* #,##0_);_(* \(#,##0\);_(* &quot;-&quot;??_);_(@_)"/>
    <numFmt numFmtId="169" formatCode="[&lt;=9999999]###\-####;\(###\)\ ###\-####"/>
    <numFmt numFmtId="170" formatCode="[$-409]mmmm\ d\,\ yyyy;@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indexed="6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4"/>
      <color indexed="6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b/>
      <sz val="8"/>
      <color indexed="10"/>
      <name val="Arial"/>
      <family val="2"/>
    </font>
    <font>
      <b/>
      <u/>
      <sz val="14"/>
      <color indexed="12"/>
      <name val="Arial"/>
      <family val="2"/>
    </font>
    <font>
      <b/>
      <u/>
      <sz val="12"/>
      <color indexed="12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i/>
      <sz val="12"/>
      <color indexed="22"/>
      <name val="Arial"/>
      <family val="2"/>
    </font>
    <font>
      <sz val="12"/>
      <color indexed="61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  <font>
      <b/>
      <u/>
      <sz val="11"/>
      <name val="Arial"/>
      <family val="2"/>
    </font>
    <font>
      <b/>
      <u val="double"/>
      <sz val="11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theme="1"/>
      <name val="Arial"/>
      <family val="2"/>
    </font>
    <font>
      <sz val="12"/>
      <name val="Arial"/>
      <family val="2"/>
    </font>
    <font>
      <b/>
      <i/>
      <sz val="10"/>
      <color theme="1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theme="5" tint="-0.249977111117893"/>
      <name val="Arial"/>
      <family val="2"/>
    </font>
    <font>
      <b/>
      <sz val="16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4"/>
      <color rgb="FF993366"/>
      <name val="Arial"/>
      <family val="2"/>
    </font>
    <font>
      <b/>
      <sz val="16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b/>
      <u/>
      <sz val="16"/>
      <color indexed="12"/>
      <name val="Arial"/>
      <family val="2"/>
    </font>
    <font>
      <b/>
      <u/>
      <sz val="10"/>
      <color indexed="12"/>
      <name val="Arial"/>
      <family val="2"/>
    </font>
    <font>
      <sz val="8"/>
      <color theme="1"/>
      <name val="Tahoma"/>
      <family val="2"/>
    </font>
  </fonts>
  <fills count="16">
    <fill>
      <patternFill patternType="none"/>
    </fill>
    <fill>
      <patternFill patternType="gray125"/>
    </fill>
    <fill>
      <patternFill patternType="lightGray">
        <fgColor indexed="22"/>
        <bgColor indexed="8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0C0C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21"/>
      </left>
      <right style="thin">
        <color indexed="21"/>
      </right>
      <top/>
      <bottom/>
      <diagonal/>
    </border>
    <border>
      <left style="thin">
        <color indexed="21"/>
      </left>
      <right style="thin">
        <color indexed="21"/>
      </right>
      <top/>
      <bottom style="thick">
        <color indexed="21"/>
      </bottom>
      <diagonal/>
    </border>
    <border>
      <left style="thin">
        <color indexed="21"/>
      </left>
      <right style="thin">
        <color indexed="21"/>
      </right>
      <top style="thick">
        <color indexed="2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6">
    <xf numFmtId="0" fontId="0" fillId="0" borderId="0"/>
    <xf numFmtId="0" fontId="34" fillId="8" borderId="0" applyNumberFormat="0" applyBorder="0" applyAlignment="0" applyProtection="0"/>
    <xf numFmtId="43" fontId="3" fillId="0" borderId="0" applyFont="0" applyFill="0" applyBorder="0" applyAlignment="0" applyProtection="0"/>
    <xf numFmtId="0" fontId="16" fillId="2" borderId="1" applyBorder="0">
      <protection hidden="1"/>
    </xf>
    <xf numFmtId="0" fontId="16" fillId="3" borderId="1" applyBorder="0">
      <alignment vertical="top"/>
      <protection locked="0"/>
    </xf>
    <xf numFmtId="0" fontId="35" fillId="9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3" fillId="0" borderId="0" applyFont="0" applyFill="0" applyBorder="0" applyAlignment="0" applyProtection="0"/>
    <xf numFmtId="0" fontId="15" fillId="0" borderId="3" applyBorder="0">
      <alignment horizontal="center" wrapText="1"/>
    </xf>
    <xf numFmtId="0" fontId="3" fillId="0" borderId="0"/>
    <xf numFmtId="0" fontId="2" fillId="8" borderId="0" applyNumberFormat="0" applyBorder="0" applyAlignment="0" applyProtection="0"/>
    <xf numFmtId="44" fontId="3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1" fillId="0" borderId="0"/>
    <xf numFmtId="0" fontId="52" fillId="0" borderId="0"/>
  </cellStyleXfs>
  <cellXfs count="576">
    <xf numFmtId="0" fontId="0" fillId="0" borderId="0" xfId="0"/>
    <xf numFmtId="0" fontId="0" fillId="0" borderId="0" xfId="0" applyProtection="1"/>
    <xf numFmtId="0" fontId="5" fillId="0" borderId="0" xfId="0" applyFont="1" applyProtection="1"/>
    <xf numFmtId="0" fontId="5" fillId="0" borderId="0" xfId="0" applyFont="1" applyBorder="1" applyProtection="1"/>
    <xf numFmtId="0" fontId="5" fillId="0" borderId="0" xfId="0" applyFont="1" applyFill="1" applyBorder="1" applyProtection="1"/>
    <xf numFmtId="0" fontId="0" fillId="0" borderId="0" xfId="0" applyBorder="1" applyProtection="1"/>
    <xf numFmtId="0" fontId="6" fillId="0" borderId="0" xfId="0" applyFont="1" applyBorder="1" applyProtection="1"/>
    <xf numFmtId="0" fontId="12" fillId="0" borderId="0" xfId="0" applyFont="1" applyProtection="1"/>
    <xf numFmtId="0" fontId="5" fillId="0" borderId="7" xfId="0" applyFont="1" applyBorder="1" applyProtection="1"/>
    <xf numFmtId="0" fontId="5" fillId="0" borderId="8" xfId="0" applyFont="1" applyBorder="1" applyAlignment="1" applyProtection="1">
      <alignment horizontal="center"/>
    </xf>
    <xf numFmtId="0" fontId="5" fillId="0" borderId="9" xfId="0" applyFont="1" applyBorder="1" applyProtection="1"/>
    <xf numFmtId="0" fontId="5" fillId="5" borderId="10" xfId="0" applyFont="1" applyFill="1" applyBorder="1" applyProtection="1"/>
    <xf numFmtId="0" fontId="5" fillId="0" borderId="11" xfId="0" applyFont="1" applyBorder="1" applyProtection="1"/>
    <xf numFmtId="0" fontId="0" fillId="0" borderId="0" xfId="0" applyBorder="1" applyAlignment="1" applyProtection="1">
      <alignment vertical="top"/>
    </xf>
    <xf numFmtId="0" fontId="0" fillId="0" borderId="0" xfId="0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49" fontId="5" fillId="0" borderId="0" xfId="0" applyNumberFormat="1" applyFont="1" applyFill="1" applyBorder="1" applyAlignment="1" applyProtection="1">
      <alignment horizontal="left" vertical="top"/>
    </xf>
    <xf numFmtId="0" fontId="0" fillId="0" borderId="0" xfId="0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5" fillId="6" borderId="12" xfId="0" applyFont="1" applyFill="1" applyBorder="1" applyProtection="1"/>
    <xf numFmtId="0" fontId="0" fillId="0" borderId="0" xfId="0" applyBorder="1" applyAlignment="1" applyProtection="1">
      <alignment horizontal="center"/>
    </xf>
    <xf numFmtId="0" fontId="6" fillId="0" borderId="0" xfId="0" applyFont="1" applyBorder="1" applyAlignment="1" applyProtection="1">
      <alignment vertical="top"/>
    </xf>
    <xf numFmtId="0" fontId="0" fillId="0" borderId="0" xfId="0" applyAlignment="1" applyProtection="1">
      <alignment horizontal="center"/>
    </xf>
    <xf numFmtId="0" fontId="20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 wrapText="1"/>
    </xf>
    <xf numFmtId="0" fontId="17" fillId="7" borderId="17" xfId="0" applyFont="1" applyFill="1" applyBorder="1" applyProtection="1"/>
    <xf numFmtId="0" fontId="6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7" borderId="32" xfId="0" applyFill="1" applyBorder="1" applyAlignment="1" applyProtection="1">
      <alignment vertical="center"/>
    </xf>
    <xf numFmtId="2" fontId="0" fillId="7" borderId="32" xfId="0" applyNumberForma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top"/>
    </xf>
    <xf numFmtId="0" fontId="22" fillId="7" borderId="35" xfId="0" applyNumberFormat="1" applyFont="1" applyFill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vertical="top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Alignment="1" applyProtection="1">
      <alignment vertical="center"/>
    </xf>
    <xf numFmtId="9" fontId="0" fillId="0" borderId="0" xfId="0" applyNumberFormat="1" applyProtection="1"/>
    <xf numFmtId="0" fontId="13" fillId="0" borderId="0" xfId="0" applyFont="1" applyBorder="1" applyAlignment="1" applyProtection="1">
      <alignment vertical="center"/>
    </xf>
    <xf numFmtId="165" fontId="5" fillId="0" borderId="0" xfId="0" applyNumberFormat="1" applyFont="1" applyFill="1" applyBorder="1" applyAlignment="1" applyProtection="1">
      <alignment vertical="top"/>
    </xf>
    <xf numFmtId="1" fontId="5" fillId="0" borderId="0" xfId="0" applyNumberFormat="1" applyFont="1" applyFill="1" applyBorder="1" applyAlignment="1" applyProtection="1">
      <alignment vertical="top"/>
    </xf>
    <xf numFmtId="0" fontId="6" fillId="5" borderId="0" xfId="0" applyFont="1" applyFill="1" applyBorder="1" applyProtection="1"/>
    <xf numFmtId="166" fontId="6" fillId="5" borderId="0" xfId="0" applyNumberFormat="1" applyFont="1" applyFill="1" applyBorder="1" applyProtection="1"/>
    <xf numFmtId="0" fontId="6" fillId="5" borderId="0" xfId="0" applyFont="1" applyFill="1" applyBorder="1" applyAlignment="1" applyProtection="1">
      <alignment vertical="top"/>
    </xf>
    <xf numFmtId="49" fontId="6" fillId="5" borderId="0" xfId="0" applyNumberFormat="1" applyFont="1" applyFill="1" applyBorder="1" applyAlignment="1" applyProtection="1">
      <alignment vertical="top"/>
    </xf>
    <xf numFmtId="14" fontId="6" fillId="5" borderId="0" xfId="0" applyNumberFormat="1" applyFont="1" applyFill="1" applyBorder="1" applyAlignment="1" applyProtection="1">
      <alignment vertical="top"/>
    </xf>
    <xf numFmtId="6" fontId="6" fillId="5" borderId="0" xfId="0" applyNumberFormat="1" applyFont="1" applyFill="1" applyBorder="1" applyAlignment="1" applyProtection="1">
      <alignment vertical="top"/>
    </xf>
    <xf numFmtId="40" fontId="6" fillId="5" borderId="0" xfId="0" applyNumberFormat="1" applyFont="1" applyFill="1" applyBorder="1" applyAlignment="1" applyProtection="1">
      <alignment vertical="top"/>
    </xf>
    <xf numFmtId="0" fontId="6" fillId="0" borderId="0" xfId="0" applyFont="1" applyBorder="1" applyAlignment="1" applyProtection="1">
      <alignment horizontal="left" vertical="top"/>
    </xf>
    <xf numFmtId="0" fontId="23" fillId="0" borderId="0" xfId="0" applyFont="1" applyBorder="1" applyAlignment="1" applyProtection="1">
      <alignment vertical="top"/>
    </xf>
    <xf numFmtId="0" fontId="0" fillId="0" borderId="0" xfId="0" applyFill="1" applyProtection="1"/>
    <xf numFmtId="0" fontId="2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25" fillId="0" borderId="0" xfId="0" applyFont="1" applyBorder="1" applyProtection="1"/>
    <xf numFmtId="0" fontId="25" fillId="0" borderId="0" xfId="0" applyFont="1" applyProtection="1"/>
    <xf numFmtId="0" fontId="25" fillId="0" borderId="0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5" fillId="6" borderId="1" xfId="0" applyFont="1" applyFill="1" applyBorder="1" applyProtection="1">
      <protection locked="0"/>
    </xf>
    <xf numFmtId="0" fontId="5" fillId="0" borderId="4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6" fontId="6" fillId="0" borderId="0" xfId="0" applyNumberFormat="1" applyFont="1" applyBorder="1" applyAlignment="1" applyProtection="1">
      <alignment vertical="center"/>
    </xf>
    <xf numFmtId="0" fontId="19" fillId="0" borderId="0" xfId="6" applyFont="1" applyBorder="1" applyAlignment="1" applyProtection="1">
      <alignment horizontal="center" vertical="center"/>
    </xf>
    <xf numFmtId="0" fontId="36" fillId="0" borderId="0" xfId="0" applyFont="1" applyAlignment="1" applyProtection="1">
      <alignment horizontal="left" vertical="center" wrapText="1"/>
    </xf>
    <xf numFmtId="0" fontId="5" fillId="0" borderId="34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6" fontId="5" fillId="0" borderId="42" xfId="0" applyNumberFormat="1" applyFont="1" applyFill="1" applyBorder="1" applyAlignment="1" applyProtection="1">
      <alignment vertical="center"/>
    </xf>
    <xf numFmtId="6" fontId="5" fillId="0" borderId="54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4" fillId="0" borderId="0" xfId="0" applyNumberFormat="1" applyFont="1" applyAlignment="1" applyProtection="1">
      <alignment vertical="center" wrapText="1"/>
    </xf>
    <xf numFmtId="0" fontId="15" fillId="13" borderId="42" xfId="0" applyFont="1" applyFill="1" applyBorder="1" applyAlignment="1" applyProtection="1">
      <alignment horizontal="right" vertical="center"/>
    </xf>
    <xf numFmtId="6" fontId="29" fillId="5" borderId="17" xfId="0" applyNumberFormat="1" applyFont="1" applyFill="1" applyBorder="1" applyAlignment="1" applyProtection="1">
      <alignment vertical="center"/>
    </xf>
    <xf numFmtId="6" fontId="30" fillId="5" borderId="56" xfId="0" applyNumberFormat="1" applyFont="1" applyFill="1" applyBorder="1" applyAlignment="1" applyProtection="1">
      <alignment vertical="center"/>
    </xf>
    <xf numFmtId="6" fontId="29" fillId="5" borderId="46" xfId="0" applyNumberFormat="1" applyFont="1" applyFill="1" applyBorder="1" applyAlignment="1" applyProtection="1">
      <alignment vertical="center"/>
    </xf>
    <xf numFmtId="6" fontId="29" fillId="5" borderId="42" xfId="0" applyNumberFormat="1" applyFont="1" applyFill="1" applyBorder="1" applyAlignment="1" applyProtection="1">
      <alignment vertical="center"/>
    </xf>
    <xf numFmtId="168" fontId="33" fillId="5" borderId="42" xfId="2" applyNumberFormat="1" applyFont="1" applyFill="1" applyBorder="1" applyAlignment="1" applyProtection="1">
      <alignment vertical="center"/>
    </xf>
    <xf numFmtId="168" fontId="33" fillId="5" borderId="46" xfId="2" applyNumberFormat="1" applyFont="1" applyFill="1" applyBorder="1" applyAlignment="1" applyProtection="1">
      <alignment vertical="center"/>
    </xf>
    <xf numFmtId="2" fontId="29" fillId="5" borderId="42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top" wrapText="1"/>
    </xf>
    <xf numFmtId="0" fontId="3" fillId="11" borderId="0" xfId="0" applyFont="1" applyFill="1" applyBorder="1" applyAlignment="1" applyProtection="1">
      <alignment vertical="top"/>
    </xf>
    <xf numFmtId="6" fontId="3" fillId="11" borderId="0" xfId="0" applyNumberFormat="1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49" fontId="3" fillId="6" borderId="45" xfId="0" applyNumberFormat="1" applyFont="1" applyFill="1" applyBorder="1" applyAlignment="1" applyProtection="1">
      <alignment vertical="center"/>
      <protection locked="0"/>
    </xf>
    <xf numFmtId="6" fontId="5" fillId="11" borderId="1" xfId="0" applyNumberFormat="1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left" vertical="top" wrapText="1"/>
    </xf>
    <xf numFmtId="0" fontId="3" fillId="0" borderId="0" xfId="0" applyFont="1" applyFill="1" applyBorder="1" applyProtection="1"/>
    <xf numFmtId="6" fontId="6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left" vertical="top" wrapText="1"/>
    </xf>
    <xf numFmtId="0" fontId="5" fillId="0" borderId="34" xfId="0" applyFont="1" applyBorder="1" applyProtection="1"/>
    <xf numFmtId="0" fontId="5" fillId="0" borderId="33" xfId="0" applyFont="1" applyBorder="1" applyProtection="1"/>
    <xf numFmtId="0" fontId="15" fillId="0" borderId="0" xfId="0" applyFont="1" applyProtection="1"/>
    <xf numFmtId="0" fontId="5" fillId="0" borderId="0" xfId="0" applyFont="1" applyBorder="1" applyAlignment="1" applyProtection="1">
      <alignment horizontal="left"/>
    </xf>
    <xf numFmtId="0" fontId="3" fillId="0" borderId="34" xfId="0" applyFont="1" applyBorder="1" applyProtection="1"/>
    <xf numFmtId="0" fontId="3" fillId="0" borderId="0" xfId="0" applyFont="1" applyBorder="1" applyProtection="1"/>
    <xf numFmtId="0" fontId="3" fillId="0" borderId="33" xfId="0" applyFont="1" applyBorder="1" applyProtection="1"/>
    <xf numFmtId="0" fontId="15" fillId="0" borderId="0" xfId="0" applyFont="1" applyAlignment="1" applyProtection="1">
      <alignment horizontal="center"/>
    </xf>
    <xf numFmtId="0" fontId="5" fillId="0" borderId="39" xfId="0" applyFont="1" applyBorder="1" applyProtection="1"/>
    <xf numFmtId="6" fontId="27" fillId="9" borderId="16" xfId="5" applyNumberFormat="1" applyFont="1" applyBorder="1" applyProtection="1"/>
    <xf numFmtId="6" fontId="27" fillId="9" borderId="36" xfId="5" applyNumberFormat="1" applyFont="1" applyBorder="1" applyProtection="1"/>
    <xf numFmtId="0" fontId="3" fillId="0" borderId="51" xfId="0" applyFont="1" applyBorder="1" applyProtection="1"/>
    <xf numFmtId="0" fontId="3" fillId="0" borderId="47" xfId="0" applyFont="1" applyBorder="1" applyProtection="1"/>
    <xf numFmtId="0" fontId="5" fillId="0" borderId="58" xfId="0" applyFont="1" applyBorder="1" applyProtection="1"/>
    <xf numFmtId="6" fontId="27" fillId="9" borderId="50" xfId="5" applyNumberFormat="1" applyFont="1" applyBorder="1" applyProtection="1"/>
    <xf numFmtId="0" fontId="5" fillId="0" borderId="52" xfId="0" applyFont="1" applyBorder="1" applyProtection="1"/>
    <xf numFmtId="6" fontId="31" fillId="9" borderId="55" xfId="5" applyNumberFormat="1" applyFont="1" applyBorder="1" applyProtection="1"/>
    <xf numFmtId="6" fontId="38" fillId="9" borderId="39" xfId="5" applyNumberFormat="1" applyFont="1" applyBorder="1" applyProtection="1"/>
    <xf numFmtId="1" fontId="38" fillId="9" borderId="16" xfId="5" applyNumberFormat="1" applyFont="1" applyBorder="1" applyProtection="1"/>
    <xf numFmtId="1" fontId="38" fillId="9" borderId="41" xfId="5" applyNumberFormat="1" applyFont="1" applyBorder="1" applyProtection="1"/>
    <xf numFmtId="6" fontId="38" fillId="9" borderId="34" xfId="5" applyNumberFormat="1" applyFont="1" applyBorder="1" applyProtection="1"/>
    <xf numFmtId="1" fontId="38" fillId="9" borderId="34" xfId="5" applyNumberFormat="1" applyFont="1" applyBorder="1" applyProtection="1"/>
    <xf numFmtId="1" fontId="38" fillId="9" borderId="36" xfId="5" applyNumberFormat="1" applyFont="1" applyBorder="1" applyProtection="1"/>
    <xf numFmtId="6" fontId="38" fillId="9" borderId="58" xfId="5" applyNumberFormat="1" applyFont="1" applyBorder="1" applyProtection="1"/>
    <xf numFmtId="1" fontId="38" fillId="9" borderId="58" xfId="5" applyNumberFormat="1" applyFont="1" applyBorder="1" applyProtection="1"/>
    <xf numFmtId="1" fontId="38" fillId="9" borderId="50" xfId="5" applyNumberFormat="1" applyFont="1" applyBorder="1" applyProtection="1"/>
    <xf numFmtId="38" fontId="41" fillId="9" borderId="55" xfId="5" applyNumberFormat="1" applyFont="1" applyBorder="1" applyProtection="1"/>
    <xf numFmtId="38" fontId="41" fillId="9" borderId="49" xfId="5" applyNumberFormat="1" applyFont="1" applyBorder="1" applyProtection="1"/>
    <xf numFmtId="0" fontId="3" fillId="0" borderId="39" xfId="0" applyFont="1" applyBorder="1" applyProtection="1"/>
    <xf numFmtId="0" fontId="3" fillId="0" borderId="40" xfId="0" applyFont="1" applyBorder="1" applyProtection="1"/>
    <xf numFmtId="0" fontId="3" fillId="0" borderId="41" xfId="0" applyFont="1" applyBorder="1" applyProtection="1"/>
    <xf numFmtId="6" fontId="41" fillId="9" borderId="55" xfId="5" applyNumberFormat="1" applyFont="1" applyBorder="1" applyProtection="1"/>
    <xf numFmtId="6" fontId="32" fillId="9" borderId="55" xfId="5" applyNumberFormat="1" applyFont="1" applyBorder="1" applyProtection="1"/>
    <xf numFmtId="49" fontId="5" fillId="6" borderId="17" xfId="0" applyNumberFormat="1" applyFont="1" applyFill="1" applyBorder="1" applyAlignment="1" applyProtection="1">
      <alignment vertical="center" wrapText="1"/>
      <protection locked="0"/>
    </xf>
    <xf numFmtId="49" fontId="5" fillId="6" borderId="17" xfId="0" applyNumberFormat="1" applyFont="1" applyFill="1" applyBorder="1" applyAlignment="1" applyProtection="1">
      <alignment vertical="center"/>
      <protection locked="0"/>
    </xf>
    <xf numFmtId="49" fontId="5" fillId="6" borderId="17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Alignment="1" applyProtection="1">
      <alignment horizontal="center" vertical="center" wrapText="1"/>
    </xf>
    <xf numFmtId="0" fontId="15" fillId="0" borderId="0" xfId="0" applyNumberFormat="1" applyFont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25" fillId="0" borderId="0" xfId="0" applyFont="1" applyAlignment="1" applyProtection="1">
      <alignment wrapText="1"/>
    </xf>
    <xf numFmtId="0" fontId="3" fillId="0" borderId="0" xfId="0" applyFont="1" applyProtection="1"/>
    <xf numFmtId="0" fontId="6" fillId="0" borderId="0" xfId="0" applyFont="1" applyProtection="1"/>
    <xf numFmtId="0" fontId="3" fillId="0" borderId="25" xfId="0" applyFont="1" applyFill="1" applyBorder="1" applyAlignment="1" applyProtection="1">
      <alignment horizontal="center" vertical="center"/>
    </xf>
    <xf numFmtId="6" fontId="3" fillId="6" borderId="26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/>
    <xf numFmtId="49" fontId="3" fillId="6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quotePrefix="1" applyFont="1" applyAlignment="1" applyProtection="1">
      <alignment horizontal="center" wrapText="1"/>
    </xf>
    <xf numFmtId="0" fontId="3" fillId="6" borderId="1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2" xfId="0" applyFont="1" applyBorder="1" applyProtection="1"/>
    <xf numFmtId="0" fontId="40" fillId="0" borderId="2" xfId="7" applyFont="1" applyFill="1" applyBorder="1" applyAlignment="1" applyProtection="1">
      <alignment wrapText="1"/>
    </xf>
    <xf numFmtId="0" fontId="40" fillId="0" borderId="2" xfId="7" applyFont="1" applyFill="1" applyBorder="1" applyAlignment="1" applyProtection="1">
      <alignment horizontal="right" wrapText="1"/>
    </xf>
    <xf numFmtId="0" fontId="40" fillId="0" borderId="0" xfId="7" applyFont="1" applyFill="1" applyBorder="1" applyAlignment="1" applyProtection="1">
      <alignment horizontal="right" wrapText="1"/>
    </xf>
    <xf numFmtId="0" fontId="11" fillId="4" borderId="6" xfId="0" applyFont="1" applyFill="1" applyBorder="1" applyAlignment="1" applyProtection="1">
      <alignment horizontal="center"/>
    </xf>
    <xf numFmtId="0" fontId="10" fillId="4" borderId="4" xfId="0" applyFont="1" applyFill="1" applyBorder="1" applyAlignment="1" applyProtection="1"/>
    <xf numFmtId="22" fontId="0" fillId="0" borderId="0" xfId="0" applyNumberFormat="1" applyProtection="1"/>
    <xf numFmtId="14" fontId="0" fillId="0" borderId="0" xfId="0" applyNumberFormat="1" applyProtection="1"/>
    <xf numFmtId="0" fontId="10" fillId="4" borderId="5" xfId="0" applyFont="1" applyFill="1" applyBorder="1" applyAlignment="1" applyProtection="1"/>
    <xf numFmtId="169" fontId="5" fillId="6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</xf>
    <xf numFmtId="49" fontId="3" fillId="11" borderId="0" xfId="0" applyNumberFormat="1" applyFont="1" applyFill="1" applyBorder="1" applyAlignment="1" applyProtection="1">
      <alignment vertical="top"/>
    </xf>
    <xf numFmtId="14" fontId="3" fillId="11" borderId="0" xfId="0" applyNumberFormat="1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center"/>
    </xf>
    <xf numFmtId="0" fontId="3" fillId="0" borderId="59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2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5" fillId="0" borderId="69" xfId="0" applyFont="1" applyFill="1" applyBorder="1" applyAlignment="1" applyProtection="1">
      <alignment horizontal="center" vertical="center" wrapText="1"/>
    </xf>
    <xf numFmtId="0" fontId="5" fillId="0" borderId="70" xfId="0" applyFont="1" applyFill="1" applyBorder="1" applyAlignment="1" applyProtection="1">
      <alignment horizontal="center" vertical="center"/>
    </xf>
    <xf numFmtId="0" fontId="14" fillId="7" borderId="52" xfId="0" applyNumberFormat="1" applyFont="1" applyFill="1" applyBorder="1" applyAlignment="1" applyProtection="1">
      <alignment horizontal="left" vertical="center" wrapText="1"/>
    </xf>
    <xf numFmtId="0" fontId="0" fillId="7" borderId="72" xfId="0" applyNumberFormat="1" applyFill="1" applyBorder="1" applyAlignment="1" applyProtection="1">
      <alignment horizontal="left" vertical="center" wrapText="1"/>
    </xf>
    <xf numFmtId="0" fontId="0" fillId="7" borderId="49" xfId="0" applyNumberFormat="1" applyFill="1" applyBorder="1" applyAlignment="1" applyProtection="1">
      <alignment horizontal="left" vertical="center" wrapText="1"/>
    </xf>
    <xf numFmtId="0" fontId="18" fillId="0" borderId="0" xfId="6" applyFont="1" applyBorder="1" applyAlignment="1" applyProtection="1">
      <alignment horizontal="right" vertical="center"/>
    </xf>
    <xf numFmtId="0" fontId="14" fillId="0" borderId="51" xfId="0" applyNumberFormat="1" applyFont="1" applyBorder="1" applyAlignment="1" applyProtection="1">
      <alignment vertical="center" wrapText="1"/>
    </xf>
    <xf numFmtId="0" fontId="39" fillId="0" borderId="73" xfId="0" applyFont="1" applyBorder="1" applyProtection="1"/>
    <xf numFmtId="0" fontId="40" fillId="0" borderId="73" xfId="7" applyFont="1" applyFill="1" applyBorder="1" applyAlignment="1" applyProtection="1">
      <alignment horizontal="right" wrapText="1"/>
    </xf>
    <xf numFmtId="0" fontId="14" fillId="7" borderId="34" xfId="0" applyNumberFormat="1" applyFont="1" applyFill="1" applyBorder="1" applyAlignment="1" applyProtection="1">
      <alignment horizontal="left" vertical="center" wrapText="1"/>
    </xf>
    <xf numFmtId="0" fontId="0" fillId="7" borderId="0" xfId="0" applyNumberFormat="1" applyFill="1" applyBorder="1" applyAlignment="1" applyProtection="1">
      <alignment horizontal="left" vertical="center" wrapText="1"/>
    </xf>
    <xf numFmtId="0" fontId="0" fillId="7" borderId="33" xfId="0" applyNumberFormat="1" applyFill="1" applyBorder="1" applyAlignment="1" applyProtection="1">
      <alignment horizontal="left" vertical="center" wrapText="1"/>
    </xf>
    <xf numFmtId="0" fontId="47" fillId="0" borderId="0" xfId="0" applyFont="1" applyAlignment="1" applyProtection="1">
      <alignment vertical="center"/>
    </xf>
    <xf numFmtId="0" fontId="47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 wrapText="1"/>
    </xf>
    <xf numFmtId="0" fontId="18" fillId="0" borderId="0" xfId="6" applyFont="1" applyAlignment="1" applyProtection="1">
      <alignment horizontal="center" vertical="center"/>
    </xf>
    <xf numFmtId="0" fontId="19" fillId="0" borderId="0" xfId="6" applyFont="1" applyAlignment="1" applyProtection="1">
      <alignment vertical="center"/>
    </xf>
    <xf numFmtId="0" fontId="39" fillId="0" borderId="73" xfId="0" applyFont="1" applyFill="1" applyBorder="1" applyProtection="1"/>
    <xf numFmtId="0" fontId="5" fillId="0" borderId="72" xfId="0" applyFont="1" applyBorder="1" applyProtection="1"/>
    <xf numFmtId="0" fontId="5" fillId="0" borderId="49" xfId="0" applyFont="1" applyBorder="1" applyProtection="1"/>
    <xf numFmtId="0" fontId="15" fillId="0" borderId="40" xfId="0" applyFont="1" applyBorder="1" applyAlignment="1" applyProtection="1">
      <alignment vertical="center"/>
    </xf>
    <xf numFmtId="2" fontId="15" fillId="13" borderId="42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top"/>
    </xf>
    <xf numFmtId="0" fontId="5" fillId="0" borderId="0" xfId="0" applyNumberFormat="1" applyFont="1" applyBorder="1" applyProtection="1"/>
    <xf numFmtId="0" fontId="3" fillId="5" borderId="0" xfId="0" applyNumberFormat="1" applyFont="1" applyFill="1" applyBorder="1" applyAlignment="1" applyProtection="1">
      <alignment vertical="top"/>
    </xf>
    <xf numFmtId="0" fontId="6" fillId="5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Border="1" applyAlignment="1" applyProtection="1">
      <alignment vertical="top"/>
    </xf>
    <xf numFmtId="0" fontId="48" fillId="0" borderId="0" xfId="6" applyFont="1" applyAlignment="1" applyProtection="1">
      <alignment horizontal="center" vertical="center"/>
    </xf>
    <xf numFmtId="0" fontId="12" fillId="0" borderId="0" xfId="0" applyFont="1" applyBorder="1" applyProtection="1"/>
    <xf numFmtId="0" fontId="0" fillId="0" borderId="0" xfId="0" applyBorder="1" applyAlignment="1" applyProtection="1">
      <alignment horizontal="center" vertical="center" wrapText="1"/>
    </xf>
    <xf numFmtId="49" fontId="3" fillId="6" borderId="1" xfId="0" applyNumberFormat="1" applyFont="1" applyFill="1" applyBorder="1" applyAlignment="1" applyProtection="1">
      <alignment vertical="center"/>
      <protection locked="0"/>
    </xf>
    <xf numFmtId="2" fontId="3" fillId="6" borderId="1" xfId="0" applyNumberFormat="1" applyFont="1" applyFill="1" applyBorder="1" applyAlignment="1" applyProtection="1">
      <alignment vertical="center"/>
      <protection locked="0"/>
    </xf>
    <xf numFmtId="49" fontId="3" fillId="6" borderId="1" xfId="0" applyNumberFormat="1" applyFont="1" applyFill="1" applyBorder="1" applyAlignment="1" applyProtection="1">
      <alignment vertical="center" wrapText="1"/>
      <protection locked="0"/>
    </xf>
    <xf numFmtId="0" fontId="13" fillId="0" borderId="0" xfId="14" applyFont="1" applyAlignment="1" applyProtection="1">
      <alignment vertical="center"/>
    </xf>
    <xf numFmtId="0" fontId="15" fillId="0" borderId="0" xfId="14" applyFont="1" applyAlignment="1" applyProtection="1">
      <alignment vertical="center"/>
    </xf>
    <xf numFmtId="0" fontId="21" fillId="0" borderId="0" xfId="14" applyFont="1" applyAlignment="1" applyProtection="1">
      <alignment vertical="center"/>
    </xf>
    <xf numFmtId="0" fontId="3" fillId="0" borderId="0" xfId="14" applyFont="1" applyBorder="1" applyAlignment="1" applyProtection="1">
      <alignment horizontal="center" vertical="center"/>
    </xf>
    <xf numFmtId="0" fontId="3" fillId="0" borderId="0" xfId="14" applyFont="1" applyBorder="1" applyAlignment="1" applyProtection="1">
      <alignment vertical="center"/>
    </xf>
    <xf numFmtId="0" fontId="8" fillId="0" borderId="0" xfId="14" applyFont="1" applyProtection="1"/>
    <xf numFmtId="0" fontId="20" fillId="0" borderId="0" xfId="14" applyFont="1" applyBorder="1" applyAlignment="1" applyProtection="1">
      <alignment vertical="center"/>
    </xf>
    <xf numFmtId="0" fontId="49" fillId="0" borderId="0" xfId="14" applyFont="1" applyBorder="1" applyAlignment="1" applyProtection="1">
      <alignment vertical="center"/>
    </xf>
    <xf numFmtId="6" fontId="5" fillId="12" borderId="72" xfId="14" applyNumberFormat="1" applyFont="1" applyFill="1" applyBorder="1" applyAlignment="1" applyProtection="1">
      <alignment vertical="center"/>
    </xf>
    <xf numFmtId="0" fontId="50" fillId="0" borderId="0" xfId="14" applyFont="1" applyBorder="1" applyAlignment="1" applyProtection="1">
      <alignment vertical="center"/>
    </xf>
    <xf numFmtId="6" fontId="5" fillId="5" borderId="25" xfId="14" applyNumberFormat="1" applyFont="1" applyFill="1" applyBorder="1" applyAlignment="1" applyProtection="1">
      <alignment vertical="center"/>
    </xf>
    <xf numFmtId="6" fontId="5" fillId="5" borderId="22" xfId="14" applyNumberFormat="1" applyFont="1" applyFill="1" applyBorder="1" applyAlignment="1" applyProtection="1">
      <alignment vertical="center"/>
    </xf>
    <xf numFmtId="0" fontId="50" fillId="0" borderId="0" xfId="14" applyFont="1" applyFill="1" applyBorder="1" applyAlignment="1" applyProtection="1">
      <alignment vertical="center"/>
    </xf>
    <xf numFmtId="6" fontId="5" fillId="5" borderId="32" xfId="14" applyNumberFormat="1" applyFont="1" applyFill="1" applyBorder="1" applyAlignment="1" applyProtection="1">
      <alignment vertical="center"/>
    </xf>
    <xf numFmtId="0" fontId="5" fillId="0" borderId="0" xfId="14" applyFont="1" applyFill="1" applyBorder="1" applyAlignment="1" applyProtection="1">
      <alignment vertical="center" wrapText="1"/>
    </xf>
    <xf numFmtId="0" fontId="3" fillId="0" borderId="0" xfId="14" applyFont="1" applyFill="1" applyBorder="1" applyAlignment="1" applyProtection="1">
      <alignment horizontal="center" vertical="center"/>
    </xf>
    <xf numFmtId="40" fontId="29" fillId="5" borderId="19" xfId="14" applyNumberFormat="1" applyFont="1" applyFill="1" applyBorder="1" applyAlignment="1" applyProtection="1">
      <alignment vertical="center"/>
    </xf>
    <xf numFmtId="6" fontId="29" fillId="5" borderId="20" xfId="14" applyNumberFormat="1" applyFont="1" applyFill="1" applyBorder="1" applyAlignment="1" applyProtection="1">
      <alignment vertical="center"/>
    </xf>
    <xf numFmtId="6" fontId="29" fillId="5" borderId="18" xfId="14" applyNumberFormat="1" applyFont="1" applyFill="1" applyBorder="1" applyAlignment="1" applyProtection="1">
      <alignment vertical="center"/>
    </xf>
    <xf numFmtId="6" fontId="29" fillId="5" borderId="19" xfId="14" applyNumberFormat="1" applyFont="1" applyFill="1" applyBorder="1" applyAlignment="1" applyProtection="1">
      <alignment vertical="center"/>
    </xf>
    <xf numFmtId="40" fontId="29" fillId="5" borderId="42" xfId="14" applyNumberFormat="1" applyFont="1" applyFill="1" applyBorder="1" applyAlignment="1" applyProtection="1">
      <alignment vertical="center"/>
    </xf>
    <xf numFmtId="0" fontId="14" fillId="0" borderId="0" xfId="14" applyFont="1" applyProtection="1"/>
    <xf numFmtId="0" fontId="5" fillId="12" borderId="16" xfId="14" applyFont="1" applyFill="1" applyBorder="1" applyAlignment="1" applyProtection="1">
      <alignment horizontal="center" vertical="center" wrapText="1"/>
    </xf>
    <xf numFmtId="0" fontId="3" fillId="0" borderId="0" xfId="14" applyFont="1" applyAlignment="1" applyProtection="1">
      <alignment vertical="center"/>
    </xf>
    <xf numFmtId="0" fontId="3" fillId="0" borderId="0" xfId="14" applyFont="1" applyAlignment="1" applyProtection="1">
      <alignment horizontal="left" vertical="center"/>
    </xf>
    <xf numFmtId="0" fontId="3" fillId="0" borderId="0" xfId="14" applyFont="1" applyBorder="1" applyAlignment="1" applyProtection="1">
      <alignment horizontal="left" vertical="center"/>
    </xf>
    <xf numFmtId="0" fontId="3" fillId="0" borderId="0" xfId="14" applyFont="1" applyFill="1" applyBorder="1" applyAlignment="1" applyProtection="1">
      <alignment horizontal="left" vertical="center"/>
    </xf>
    <xf numFmtId="6" fontId="29" fillId="5" borderId="17" xfId="14" applyNumberFormat="1" applyFont="1" applyFill="1" applyBorder="1" applyAlignment="1" applyProtection="1">
      <alignment vertical="center"/>
    </xf>
    <xf numFmtId="0" fontId="5" fillId="0" borderId="0" xfId="14" applyFont="1" applyFill="1" applyBorder="1" applyAlignment="1" applyProtection="1">
      <alignment vertical="center"/>
    </xf>
    <xf numFmtId="6" fontId="30" fillId="5" borderId="50" xfId="14" applyNumberFormat="1" applyFont="1" applyFill="1" applyBorder="1" applyAlignment="1" applyProtection="1">
      <alignment vertical="center"/>
    </xf>
    <xf numFmtId="0" fontId="5" fillId="13" borderId="16" xfId="14" applyFont="1" applyFill="1" applyBorder="1" applyAlignment="1" applyProtection="1">
      <alignment horizontal="center" vertical="center" wrapText="1"/>
    </xf>
    <xf numFmtId="6" fontId="30" fillId="5" borderId="56" xfId="14" applyNumberFormat="1" applyFont="1" applyFill="1" applyBorder="1" applyAlignment="1" applyProtection="1">
      <alignment vertical="center"/>
    </xf>
    <xf numFmtId="0" fontId="20" fillId="0" borderId="0" xfId="14" applyFont="1" applyFill="1" applyBorder="1" applyAlignment="1" applyProtection="1">
      <alignment vertical="center"/>
    </xf>
    <xf numFmtId="0" fontId="3" fillId="0" borderId="0" xfId="14" applyFont="1" applyFill="1" applyBorder="1" applyAlignment="1" applyProtection="1">
      <alignment vertical="center"/>
    </xf>
    <xf numFmtId="0" fontId="15" fillId="0" borderId="0" xfId="14" applyFont="1" applyFill="1" applyBorder="1" applyAlignment="1" applyProtection="1">
      <alignment vertical="center"/>
    </xf>
    <xf numFmtId="6" fontId="5" fillId="0" borderId="0" xfId="14" applyNumberFormat="1" applyFont="1" applyFill="1" applyBorder="1" applyAlignment="1" applyProtection="1">
      <alignment vertical="center"/>
    </xf>
    <xf numFmtId="40" fontId="5" fillId="0" borderId="0" xfId="14" applyNumberFormat="1" applyFont="1" applyFill="1" applyBorder="1" applyAlignment="1" applyProtection="1">
      <alignment vertical="center"/>
    </xf>
    <xf numFmtId="0" fontId="21" fillId="0" borderId="0" xfId="14" applyFont="1" applyFill="1" applyBorder="1" applyAlignment="1" applyProtection="1">
      <alignment vertical="center"/>
    </xf>
    <xf numFmtId="0" fontId="5" fillId="0" borderId="0" xfId="14" applyFont="1" applyFill="1" applyBorder="1" applyAlignment="1" applyProtection="1">
      <alignment vertical="top"/>
    </xf>
    <xf numFmtId="6" fontId="5" fillId="0" borderId="0" xfId="14" applyNumberFormat="1" applyFont="1" applyFill="1" applyBorder="1" applyAlignment="1" applyProtection="1">
      <alignment vertical="top"/>
    </xf>
    <xf numFmtId="40" fontId="5" fillId="0" borderId="0" xfId="14" applyNumberFormat="1" applyFont="1" applyFill="1" applyBorder="1" applyAlignment="1" applyProtection="1">
      <alignment vertical="top"/>
    </xf>
    <xf numFmtId="49" fontId="21" fillId="0" borderId="0" xfId="14" applyNumberFormat="1" applyFont="1" applyFill="1" applyBorder="1" applyAlignment="1" applyProtection="1">
      <alignment horizontal="left" vertical="center"/>
    </xf>
    <xf numFmtId="167" fontId="27" fillId="9" borderId="55" xfId="5" applyNumberFormat="1" applyFont="1" applyBorder="1" applyProtection="1"/>
    <xf numFmtId="6" fontId="27" fillId="9" borderId="55" xfId="5" applyNumberFormat="1" applyFont="1" applyBorder="1" applyProtection="1"/>
    <xf numFmtId="0" fontId="5" fillId="0" borderId="33" xfId="0" applyFont="1" applyBorder="1" applyAlignment="1" applyProtection="1">
      <alignment horizontal="left" vertical="center"/>
    </xf>
    <xf numFmtId="0" fontId="6" fillId="11" borderId="0" xfId="0" applyFont="1" applyFill="1" applyBorder="1" applyProtection="1"/>
    <xf numFmtId="49" fontId="6" fillId="11" borderId="0" xfId="0" applyNumberFormat="1" applyFont="1" applyFill="1" applyBorder="1" applyProtection="1"/>
    <xf numFmtId="0" fontId="3" fillId="11" borderId="0" xfId="0" applyNumberFormat="1" applyFont="1" applyFill="1" applyBorder="1" applyProtection="1"/>
    <xf numFmtId="0" fontId="6" fillId="11" borderId="0" xfId="0" applyNumberFormat="1" applyFont="1" applyFill="1" applyBorder="1" applyProtection="1"/>
    <xf numFmtId="14" fontId="6" fillId="11" borderId="0" xfId="0" applyNumberFormat="1" applyFont="1" applyFill="1" applyBorder="1" applyProtection="1"/>
    <xf numFmtId="6" fontId="6" fillId="11" borderId="0" xfId="0" applyNumberFormat="1" applyFont="1" applyFill="1" applyBorder="1" applyAlignment="1" applyProtection="1">
      <alignment vertical="top"/>
    </xf>
    <xf numFmtId="6" fontId="6" fillId="11" borderId="0" xfId="0" applyNumberFormat="1" applyFont="1" applyFill="1" applyBorder="1" applyAlignment="1" applyProtection="1">
      <alignment vertical="top" wrapText="1"/>
    </xf>
    <xf numFmtId="166" fontId="6" fillId="11" borderId="0" xfId="0" applyNumberFormat="1" applyFont="1" applyFill="1" applyBorder="1" applyProtection="1"/>
    <xf numFmtId="38" fontId="3" fillId="11" borderId="0" xfId="0" applyNumberFormat="1" applyFont="1" applyFill="1" applyBorder="1" applyAlignment="1" applyProtection="1">
      <alignment vertical="top"/>
    </xf>
    <xf numFmtId="0" fontId="3" fillId="11" borderId="0" xfId="0" applyFont="1" applyFill="1" applyBorder="1" applyProtection="1"/>
    <xf numFmtId="166" fontId="3" fillId="11" borderId="0" xfId="0" applyNumberFormat="1" applyFont="1" applyFill="1" applyBorder="1" applyProtection="1"/>
    <xf numFmtId="0" fontId="6" fillId="11" borderId="0" xfId="0" applyFont="1" applyFill="1" applyBorder="1" applyAlignment="1" applyProtection="1">
      <alignment vertical="top"/>
    </xf>
    <xf numFmtId="49" fontId="6" fillId="11" borderId="0" xfId="0" applyNumberFormat="1" applyFont="1" applyFill="1" applyBorder="1" applyAlignment="1" applyProtection="1">
      <alignment vertical="top"/>
    </xf>
    <xf numFmtId="0" fontId="3" fillId="11" borderId="0" xfId="0" applyNumberFormat="1" applyFont="1" applyFill="1" applyBorder="1" applyAlignment="1" applyProtection="1">
      <alignment vertical="top"/>
    </xf>
    <xf numFmtId="14" fontId="6" fillId="11" borderId="0" xfId="0" applyNumberFormat="1" applyFont="1" applyFill="1" applyBorder="1" applyAlignment="1" applyProtection="1">
      <alignment vertical="top"/>
    </xf>
    <xf numFmtId="0" fontId="6" fillId="11" borderId="0" xfId="0" applyNumberFormat="1" applyFont="1" applyFill="1" applyBorder="1" applyAlignment="1" applyProtection="1">
      <alignment vertical="top" wrapText="1"/>
    </xf>
    <xf numFmtId="0" fontId="13" fillId="0" borderId="0" xfId="14" applyFont="1" applyFill="1" applyAlignment="1" applyProtection="1">
      <alignment vertical="center"/>
    </xf>
    <xf numFmtId="0" fontId="8" fillId="0" borderId="0" xfId="14" applyFont="1" applyFill="1" applyAlignment="1" applyProtection="1">
      <alignment vertical="top"/>
    </xf>
    <xf numFmtId="0" fontId="51" fillId="0" borderId="0" xfId="14" applyFont="1" applyAlignment="1" applyProtection="1">
      <alignment vertical="center"/>
    </xf>
    <xf numFmtId="0" fontId="51" fillId="0" borderId="0" xfId="14" applyFont="1" applyBorder="1" applyAlignment="1" applyProtection="1">
      <alignment vertical="center"/>
    </xf>
    <xf numFmtId="0" fontId="51" fillId="0" borderId="0" xfId="14" applyFont="1" applyAlignment="1" applyProtection="1">
      <alignment wrapText="1"/>
    </xf>
    <xf numFmtId="0" fontId="51" fillId="0" borderId="0" xfId="14" applyFont="1" applyBorder="1" applyProtection="1"/>
    <xf numFmtId="0" fontId="51" fillId="0" borderId="0" xfId="14" applyFont="1" applyFill="1" applyBorder="1" applyAlignment="1" applyProtection="1">
      <alignment horizontal="center" vertical="center"/>
    </xf>
    <xf numFmtId="6" fontId="51" fillId="0" borderId="0" xfId="14" applyNumberFormat="1" applyFont="1" applyBorder="1" applyAlignment="1" applyProtection="1">
      <alignment vertical="center"/>
    </xf>
    <xf numFmtId="165" fontId="51" fillId="0" borderId="0" xfId="14" applyNumberFormat="1" applyFont="1" applyFill="1" applyAlignment="1" applyProtection="1">
      <alignment vertical="center"/>
    </xf>
    <xf numFmtId="0" fontId="51" fillId="0" borderId="0" xfId="14" applyFont="1" applyFill="1" applyBorder="1" applyAlignment="1" applyProtection="1">
      <alignment vertical="center"/>
    </xf>
    <xf numFmtId="0" fontId="51" fillId="0" borderId="0" xfId="14" applyFont="1" applyFill="1" applyBorder="1" applyAlignment="1" applyProtection="1">
      <alignment vertical="top"/>
    </xf>
    <xf numFmtId="0" fontId="51" fillId="0" borderId="0" xfId="14" applyFont="1" applyAlignment="1" applyProtection="1">
      <alignment horizontal="left" vertical="top"/>
    </xf>
    <xf numFmtId="0" fontId="51" fillId="0" borderId="0" xfId="14" applyFont="1" applyBorder="1" applyAlignment="1" applyProtection="1">
      <alignment vertical="top"/>
    </xf>
    <xf numFmtId="0" fontId="51" fillId="0" borderId="0" xfId="14" applyFont="1" applyAlignment="1" applyProtection="1">
      <alignment horizontal="left" vertical="center"/>
    </xf>
    <xf numFmtId="0" fontId="51" fillId="0" borderId="0" xfId="14" applyFont="1" applyFill="1" applyProtection="1"/>
    <xf numFmtId="0" fontId="51" fillId="0" borderId="0" xfId="14" applyFont="1" applyProtection="1"/>
    <xf numFmtId="0" fontId="51" fillId="0" borderId="0" xfId="14" applyNumberFormat="1" applyFont="1" applyAlignment="1" applyProtection="1">
      <alignment horizontal="left" vertical="top" wrapText="1"/>
    </xf>
    <xf numFmtId="0" fontId="51" fillId="0" borderId="0" xfId="14" applyFont="1" applyBorder="1" applyAlignment="1" applyProtection="1">
      <alignment horizontal="center" vertical="center"/>
    </xf>
    <xf numFmtId="165" fontId="51" fillId="0" borderId="0" xfId="14" applyNumberFormat="1" applyFont="1" applyFill="1" applyProtection="1"/>
    <xf numFmtId="0" fontId="51" fillId="0" borderId="0" xfId="14" applyFont="1" applyFill="1" applyAlignment="1" applyProtection="1">
      <alignment vertical="center"/>
    </xf>
    <xf numFmtId="6" fontId="51" fillId="7" borderId="17" xfId="14" applyNumberFormat="1" applyFont="1" applyFill="1" applyBorder="1" applyAlignment="1" applyProtection="1">
      <alignment vertical="center"/>
    </xf>
    <xf numFmtId="6" fontId="51" fillId="0" borderId="40" xfId="14" applyNumberFormat="1" applyFont="1" applyFill="1" applyBorder="1" applyAlignment="1" applyProtection="1">
      <alignment vertical="center"/>
    </xf>
    <xf numFmtId="165" fontId="51" fillId="0" borderId="0" xfId="14" applyNumberFormat="1" applyFont="1" applyFill="1" applyBorder="1" applyAlignment="1" applyProtection="1">
      <alignment vertical="center"/>
    </xf>
    <xf numFmtId="165" fontId="51" fillId="0" borderId="0" xfId="14" applyNumberFormat="1" applyFont="1" applyFill="1" applyBorder="1" applyProtection="1"/>
    <xf numFmtId="6" fontId="51" fillId="0" borderId="0" xfId="14" applyNumberFormat="1" applyFont="1" applyFill="1" applyBorder="1" applyProtection="1"/>
    <xf numFmtId="0" fontId="50" fillId="0" borderId="0" xfId="14" applyFont="1" applyBorder="1" applyAlignment="1" applyProtection="1">
      <alignment horizontal="center" vertical="center"/>
    </xf>
    <xf numFmtId="0" fontId="50" fillId="0" borderId="0" xfId="14" applyFont="1" applyFill="1" applyBorder="1" applyAlignment="1" applyProtection="1">
      <alignment horizontal="center" vertical="center"/>
    </xf>
    <xf numFmtId="0" fontId="50" fillId="0" borderId="0" xfId="14" applyFont="1" applyProtection="1"/>
    <xf numFmtId="0" fontId="50" fillId="0" borderId="0" xfId="14" applyFont="1" applyFill="1" applyAlignment="1" applyProtection="1">
      <alignment vertical="center"/>
    </xf>
    <xf numFmtId="0" fontId="50" fillId="0" borderId="0" xfId="14" applyFont="1" applyFill="1" applyAlignment="1" applyProtection="1">
      <alignment horizontal="center" vertical="center"/>
    </xf>
    <xf numFmtId="0" fontId="51" fillId="0" borderId="0" xfId="14" applyFont="1" applyFill="1" applyBorder="1" applyAlignment="1" applyProtection="1">
      <alignment horizontal="center"/>
    </xf>
    <xf numFmtId="0" fontId="20" fillId="0" borderId="0" xfId="14" applyFont="1" applyFill="1" applyAlignment="1" applyProtection="1">
      <alignment vertical="center"/>
    </xf>
    <xf numFmtId="0" fontId="7" fillId="0" borderId="61" xfId="6" applyBorder="1" applyAlignment="1" applyProtection="1">
      <alignment horizontal="center" vertical="center"/>
    </xf>
    <xf numFmtId="0" fontId="50" fillId="0" borderId="0" xfId="14" applyFont="1" applyAlignment="1" applyProtection="1">
      <alignment vertical="center"/>
    </xf>
    <xf numFmtId="165" fontId="50" fillId="0" borderId="0" xfId="14" applyNumberFormat="1" applyFont="1" applyFill="1" applyAlignment="1" applyProtection="1">
      <alignment vertical="center"/>
    </xf>
    <xf numFmtId="49" fontId="51" fillId="0" borderId="0" xfId="14" applyNumberFormat="1" applyFont="1" applyAlignment="1" applyProtection="1">
      <alignment horizontal="left" vertical="center" wrapText="1"/>
    </xf>
    <xf numFmtId="0" fontId="51" fillId="0" borderId="0" xfId="14" applyFont="1" applyAlignment="1" applyProtection="1">
      <alignment horizontal="left" vertical="center" wrapText="1"/>
    </xf>
    <xf numFmtId="6" fontId="5" fillId="11" borderId="18" xfId="14" applyNumberFormat="1" applyFont="1" applyFill="1" applyBorder="1" applyAlignment="1" applyProtection="1">
      <alignment vertical="center"/>
    </xf>
    <xf numFmtId="6" fontId="5" fillId="11" borderId="32" xfId="14" applyNumberFormat="1" applyFont="1" applyFill="1" applyBorder="1" applyAlignment="1" applyProtection="1">
      <alignment vertical="center"/>
    </xf>
    <xf numFmtId="0" fontId="21" fillId="15" borderId="0" xfId="14" applyFont="1" applyFill="1" applyBorder="1" applyAlignment="1" applyProtection="1">
      <alignment vertical="center"/>
    </xf>
    <xf numFmtId="6" fontId="5" fillId="5" borderId="18" xfId="14" applyNumberFormat="1" applyFont="1" applyFill="1" applyBorder="1" applyAlignment="1" applyProtection="1">
      <alignment vertical="center"/>
    </xf>
    <xf numFmtId="40" fontId="30" fillId="5" borderId="42" xfId="14" applyNumberFormat="1" applyFont="1" applyFill="1" applyBorder="1" applyAlignment="1" applyProtection="1">
      <alignment vertical="center"/>
    </xf>
    <xf numFmtId="0" fontId="28" fillId="0" borderId="0" xfId="0" applyFont="1" applyBorder="1" applyProtection="1"/>
    <xf numFmtId="49" fontId="5" fillId="10" borderId="17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Alignment="1" applyProtection="1">
      <alignment horizontal="left" vertical="center" wrapText="1"/>
    </xf>
    <xf numFmtId="0" fontId="42" fillId="0" borderId="0" xfId="0" applyFont="1" applyAlignment="1" applyProtection="1">
      <alignment wrapText="1"/>
    </xf>
    <xf numFmtId="0" fontId="3" fillId="0" borderId="0" xfId="0" applyFont="1" applyProtection="1"/>
    <xf numFmtId="0" fontId="6" fillId="0" borderId="0" xfId="0" applyFont="1" applyProtection="1"/>
    <xf numFmtId="0" fontId="15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167" fontId="29" fillId="5" borderId="42" xfId="14" applyNumberFormat="1" applyFont="1" applyFill="1" applyBorder="1" applyAlignment="1" applyProtection="1">
      <alignment vertical="center"/>
    </xf>
    <xf numFmtId="167" fontId="29" fillId="5" borderId="42" xfId="14" applyNumberFormat="1" applyFont="1" applyFill="1" applyBorder="1" applyAlignment="1" applyProtection="1">
      <alignment horizontal="right" vertical="center"/>
    </xf>
    <xf numFmtId="167" fontId="29" fillId="5" borderId="20" xfId="14" applyNumberFormat="1" applyFont="1" applyFill="1" applyBorder="1" applyAlignment="1" applyProtection="1">
      <alignment vertical="center"/>
    </xf>
    <xf numFmtId="167" fontId="29" fillId="5" borderId="18" xfId="14" applyNumberFormat="1" applyFont="1" applyFill="1" applyBorder="1" applyAlignment="1" applyProtection="1">
      <alignment vertical="center"/>
    </xf>
    <xf numFmtId="167" fontId="29" fillId="5" borderId="19" xfId="14" applyNumberFormat="1" applyFont="1" applyFill="1" applyBorder="1" applyAlignment="1" applyProtection="1">
      <alignment vertical="center"/>
    </xf>
    <xf numFmtId="167" fontId="30" fillId="5" borderId="46" xfId="14" applyNumberFormat="1" applyFont="1" applyFill="1" applyBorder="1" applyAlignment="1" applyProtection="1">
      <alignment vertical="center"/>
    </xf>
    <xf numFmtId="167" fontId="30" fillId="5" borderId="32" xfId="14" applyNumberFormat="1" applyFont="1" applyFill="1" applyBorder="1" applyAlignment="1" applyProtection="1">
      <alignment vertical="center"/>
    </xf>
    <xf numFmtId="167" fontId="30" fillId="5" borderId="42" xfId="14" applyNumberFormat="1" applyFont="1" applyFill="1" applyBorder="1" applyAlignment="1" applyProtection="1">
      <alignment vertical="center"/>
    </xf>
    <xf numFmtId="14" fontId="37" fillId="0" borderId="0" xfId="1" applyNumberFormat="1" applyFont="1" applyFill="1" applyBorder="1" applyAlignment="1" applyProtection="1">
      <alignment horizontal="left" vertical="center"/>
    </xf>
    <xf numFmtId="0" fontId="19" fillId="10" borderId="29" xfId="6" applyNumberFormat="1" applyFont="1" applyFill="1" applyBorder="1" applyAlignment="1" applyProtection="1">
      <alignment horizontal="center" vertical="center" wrapText="1"/>
    </xf>
    <xf numFmtId="40" fontId="51" fillId="12" borderId="72" xfId="14" applyNumberFormat="1" applyFont="1" applyFill="1" applyBorder="1" applyAlignment="1" applyProtection="1">
      <alignment vertical="center"/>
    </xf>
    <xf numFmtId="167" fontId="51" fillId="12" borderId="72" xfId="14" applyNumberFormat="1" applyFont="1" applyFill="1" applyBorder="1" applyAlignment="1" applyProtection="1">
      <alignment vertical="center"/>
    </xf>
    <xf numFmtId="6" fontId="51" fillId="12" borderId="72" xfId="14" applyNumberFormat="1" applyFont="1" applyFill="1" applyBorder="1" applyAlignment="1" applyProtection="1">
      <alignment vertical="center"/>
    </xf>
    <xf numFmtId="0" fontId="19" fillId="10" borderId="29" xfId="6" applyFont="1" applyFill="1" applyBorder="1" applyAlignment="1" applyProtection="1">
      <alignment horizontal="center" vertical="center"/>
    </xf>
    <xf numFmtId="49" fontId="19" fillId="10" borderId="29" xfId="6" applyNumberFormat="1" applyFont="1" applyFill="1" applyBorder="1" applyAlignment="1" applyProtection="1">
      <alignment horizontal="center" vertical="center" wrapText="1"/>
    </xf>
    <xf numFmtId="0" fontId="0" fillId="15" borderId="0" xfId="0" applyFill="1" applyProtection="1"/>
    <xf numFmtId="0" fontId="15" fillId="15" borderId="42" xfId="0" applyFont="1" applyFill="1" applyBorder="1" applyAlignment="1" applyProtection="1">
      <alignment horizontal="right" vertical="center"/>
    </xf>
    <xf numFmtId="38" fontId="3" fillId="11" borderId="0" xfId="0" applyNumberFormat="1" applyFont="1" applyFill="1" applyProtection="1"/>
    <xf numFmtId="6" fontId="0" fillId="11" borderId="0" xfId="0" applyNumberFormat="1" applyFill="1" applyProtection="1"/>
    <xf numFmtId="40" fontId="0" fillId="11" borderId="0" xfId="0" applyNumberFormat="1" applyFill="1" applyProtection="1"/>
    <xf numFmtId="1" fontId="0" fillId="11" borderId="0" xfId="0" applyNumberFormat="1" applyFill="1" applyProtection="1"/>
    <xf numFmtId="10" fontId="0" fillId="11" borderId="0" xfId="0" applyNumberFormat="1" applyFill="1" applyProtection="1"/>
    <xf numFmtId="0" fontId="0" fillId="11" borderId="0" xfId="0" applyFill="1" applyProtection="1"/>
    <xf numFmtId="166" fontId="0" fillId="11" borderId="0" xfId="0" applyNumberFormat="1" applyFill="1" applyProtection="1"/>
    <xf numFmtId="0" fontId="0" fillId="0" borderId="0" xfId="0" applyNumberFormat="1" applyProtection="1"/>
    <xf numFmtId="2" fontId="27" fillId="9" borderId="49" xfId="5" applyNumberFormat="1" applyFont="1" applyBorder="1" applyProtection="1"/>
    <xf numFmtId="167" fontId="29" fillId="5" borderId="42" xfId="0" applyNumberFormat="1" applyFont="1" applyFill="1" applyBorder="1" applyAlignment="1" applyProtection="1">
      <alignment vertical="center"/>
    </xf>
    <xf numFmtId="167" fontId="29" fillId="5" borderId="46" xfId="0" applyNumberFormat="1" applyFont="1" applyFill="1" applyBorder="1" applyAlignment="1" applyProtection="1">
      <alignment vertical="center"/>
    </xf>
    <xf numFmtId="6" fontId="3" fillId="6" borderId="1" xfId="0" applyNumberFormat="1" applyFont="1" applyFill="1" applyBorder="1" applyAlignment="1" applyProtection="1">
      <alignment vertical="center"/>
      <protection locked="0"/>
    </xf>
    <xf numFmtId="6" fontId="3" fillId="6" borderId="22" xfId="0" applyNumberFormat="1" applyFont="1" applyFill="1" applyBorder="1" applyAlignment="1" applyProtection="1">
      <alignment vertical="center"/>
      <protection locked="0"/>
    </xf>
    <xf numFmtId="6" fontId="33" fillId="5" borderId="32" xfId="0" applyNumberFormat="1" applyFont="1" applyFill="1" applyBorder="1" applyAlignment="1" applyProtection="1">
      <alignment vertical="center"/>
    </xf>
    <xf numFmtId="0" fontId="3" fillId="0" borderId="0" xfId="0" applyFont="1" applyProtection="1"/>
    <xf numFmtId="0" fontId="3" fillId="7" borderId="17" xfId="0" applyFont="1" applyFill="1" applyBorder="1" applyAlignment="1" applyProtection="1">
      <alignment vertical="center"/>
    </xf>
    <xf numFmtId="0" fontId="3" fillId="7" borderId="36" xfId="0" applyFont="1" applyFill="1" applyBorder="1" applyAlignment="1" applyProtection="1">
      <alignment vertical="center"/>
    </xf>
    <xf numFmtId="0" fontId="7" fillId="10" borderId="17" xfId="6" applyFont="1" applyFill="1" applyBorder="1" applyAlignment="1" applyProtection="1">
      <protection locked="0"/>
    </xf>
    <xf numFmtId="14" fontId="5" fillId="10" borderId="17" xfId="1" applyNumberFormat="1" applyFont="1" applyFill="1" applyBorder="1" applyAlignment="1" applyProtection="1">
      <alignment horizontal="left" vertical="center"/>
      <protection locked="0"/>
    </xf>
    <xf numFmtId="14" fontId="5" fillId="10" borderId="56" xfId="1" applyNumberFormat="1" applyFont="1" applyFill="1" applyBorder="1" applyAlignment="1" applyProtection="1">
      <alignment horizontal="left" vertical="center"/>
      <protection locked="0"/>
    </xf>
    <xf numFmtId="0" fontId="3" fillId="0" borderId="60" xfId="0" applyFont="1" applyBorder="1" applyAlignment="1" applyProtection="1">
      <alignment horizontal="center" vertical="center"/>
    </xf>
    <xf numFmtId="6" fontId="3" fillId="6" borderId="17" xfId="0" applyNumberFormat="1" applyFont="1" applyFill="1" applyBorder="1" applyAlignment="1" applyProtection="1">
      <alignment vertical="center"/>
      <protection locked="0"/>
    </xf>
    <xf numFmtId="6" fontId="3" fillId="6" borderId="23" xfId="0" applyNumberFormat="1" applyFont="1" applyFill="1" applyBorder="1" applyAlignment="1" applyProtection="1">
      <alignment vertical="center"/>
      <protection locked="0"/>
    </xf>
    <xf numFmtId="6" fontId="3" fillId="15" borderId="17" xfId="0" applyNumberFormat="1" applyFont="1" applyFill="1" applyBorder="1" applyAlignment="1" applyProtection="1">
      <alignment vertical="center"/>
    </xf>
    <xf numFmtId="0" fontId="53" fillId="0" borderId="0" xfId="0" applyFont="1" applyBorder="1" applyAlignment="1" applyProtection="1">
      <alignment vertical="center"/>
    </xf>
    <xf numFmtId="0" fontId="53" fillId="0" borderId="0" xfId="0" applyFont="1" applyAlignment="1" applyProtection="1">
      <alignment horizontal="left" vertical="center"/>
    </xf>
    <xf numFmtId="0" fontId="53" fillId="0" borderId="0" xfId="0" applyFont="1" applyAlignment="1" applyProtection="1">
      <alignment vertical="center"/>
    </xf>
    <xf numFmtId="0" fontId="46" fillId="0" borderId="0" xfId="0" applyFont="1" applyAlignment="1" applyProtection="1">
      <alignment vertical="center"/>
    </xf>
    <xf numFmtId="0" fontId="46" fillId="0" borderId="0" xfId="0" applyFont="1" applyAlignment="1" applyProtection="1">
      <alignment vertical="center" wrapText="1"/>
    </xf>
    <xf numFmtId="0" fontId="46" fillId="11" borderId="0" xfId="2" applyNumberFormat="1" applyFont="1" applyFill="1" applyAlignment="1" applyProtection="1">
      <alignment vertical="center"/>
    </xf>
    <xf numFmtId="0" fontId="0" fillId="11" borderId="0" xfId="0" applyFill="1" applyAlignment="1" applyProtection="1">
      <alignment vertical="center"/>
    </xf>
    <xf numFmtId="0" fontId="46" fillId="0" borderId="0" xfId="14" applyFont="1" applyAlignment="1" applyProtection="1">
      <alignment vertical="center"/>
    </xf>
    <xf numFmtId="0" fontId="3" fillId="0" borderId="22" xfId="0" applyFont="1" applyFill="1" applyBorder="1" applyAlignment="1" applyProtection="1">
      <alignment horizontal="center" vertical="center"/>
    </xf>
    <xf numFmtId="6" fontId="3" fillId="6" borderId="24" xfId="0" applyNumberFormat="1" applyFont="1" applyFill="1" applyBorder="1" applyAlignment="1" applyProtection="1">
      <alignment vertical="center"/>
      <protection locked="0"/>
    </xf>
    <xf numFmtId="49" fontId="3" fillId="6" borderId="1" xfId="0" applyNumberFormat="1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center" vertical="center"/>
    </xf>
    <xf numFmtId="49" fontId="3" fillId="6" borderId="31" xfId="0" applyNumberFormat="1" applyFont="1" applyFill="1" applyBorder="1" applyAlignment="1" applyProtection="1">
      <alignment vertical="center"/>
      <protection locked="0"/>
    </xf>
    <xf numFmtId="6" fontId="3" fillId="6" borderId="28" xfId="0" applyNumberFormat="1" applyFont="1" applyFill="1" applyBorder="1" applyAlignment="1" applyProtection="1">
      <alignment vertical="center"/>
      <protection locked="0"/>
    </xf>
    <xf numFmtId="0" fontId="21" fillId="0" borderId="0" xfId="14" applyFont="1" applyBorder="1" applyAlignment="1" applyProtection="1">
      <alignment vertical="center"/>
    </xf>
    <xf numFmtId="0" fontId="3" fillId="0" borderId="0" xfId="14" applyFont="1" applyAlignment="1" applyProtection="1">
      <alignment horizontal="center" vertical="center"/>
    </xf>
    <xf numFmtId="0" fontId="3" fillId="0" borderId="0" xfId="14" applyFont="1" applyFill="1" applyAlignment="1" applyProtection="1">
      <alignment horizontal="center" vertical="center"/>
    </xf>
    <xf numFmtId="0" fontId="3" fillId="0" borderId="37" xfId="14" applyFont="1" applyFill="1" applyBorder="1" applyAlignment="1" applyProtection="1">
      <alignment horizontal="center" vertical="center"/>
    </xf>
    <xf numFmtId="40" fontId="3" fillId="6" borderId="55" xfId="14" applyNumberFormat="1" applyFont="1" applyFill="1" applyBorder="1" applyAlignment="1" applyProtection="1">
      <alignment vertical="center"/>
      <protection locked="0"/>
    </xf>
    <xf numFmtId="0" fontId="3" fillId="0" borderId="0" xfId="14" applyFont="1" applyProtection="1"/>
    <xf numFmtId="40" fontId="3" fillId="6" borderId="45" xfId="14" applyNumberFormat="1" applyFont="1" applyFill="1" applyBorder="1" applyAlignment="1" applyProtection="1">
      <alignment vertical="center"/>
      <protection locked="0"/>
    </xf>
    <xf numFmtId="167" fontId="3" fillId="6" borderId="57" xfId="14" applyNumberFormat="1" applyFont="1" applyFill="1" applyBorder="1" applyAlignment="1" applyProtection="1">
      <alignment vertical="center"/>
      <protection locked="0"/>
    </xf>
    <xf numFmtId="6" fontId="3" fillId="6" borderId="25" xfId="14" applyNumberFormat="1" applyFont="1" applyFill="1" applyBorder="1" applyAlignment="1" applyProtection="1">
      <alignment vertical="center"/>
      <protection locked="0"/>
    </xf>
    <xf numFmtId="6" fontId="3" fillId="6" borderId="45" xfId="14" applyNumberFormat="1" applyFont="1" applyFill="1" applyBorder="1" applyAlignment="1" applyProtection="1">
      <alignment vertical="center"/>
      <protection locked="0"/>
    </xf>
    <xf numFmtId="6" fontId="3" fillId="6" borderId="26" xfId="14" applyNumberFormat="1" applyFont="1" applyFill="1" applyBorder="1" applyAlignment="1" applyProtection="1">
      <alignment vertical="center"/>
      <protection locked="0"/>
    </xf>
    <xf numFmtId="40" fontId="3" fillId="6" borderId="1" xfId="14" applyNumberFormat="1" applyFont="1" applyFill="1" applyBorder="1" applyAlignment="1" applyProtection="1">
      <alignment vertical="center"/>
      <protection locked="0"/>
    </xf>
    <xf numFmtId="167" fontId="3" fillId="6" borderId="29" xfId="14" applyNumberFormat="1" applyFont="1" applyFill="1" applyBorder="1" applyAlignment="1" applyProtection="1">
      <alignment vertical="center"/>
      <protection locked="0"/>
    </xf>
    <xf numFmtId="6" fontId="3" fillId="6" borderId="22" xfId="14" applyNumberFormat="1" applyFont="1" applyFill="1" applyBorder="1" applyAlignment="1" applyProtection="1">
      <alignment vertical="center"/>
      <protection locked="0"/>
    </xf>
    <xf numFmtId="6" fontId="3" fillId="6" borderId="1" xfId="14" applyNumberFormat="1" applyFont="1" applyFill="1" applyBorder="1" applyAlignment="1" applyProtection="1">
      <alignment vertical="center"/>
      <protection locked="0"/>
    </xf>
    <xf numFmtId="6" fontId="3" fillId="6" borderId="24" xfId="14" applyNumberFormat="1" applyFont="1" applyFill="1" applyBorder="1" applyAlignment="1" applyProtection="1">
      <alignment vertical="center"/>
      <protection locked="0"/>
    </xf>
    <xf numFmtId="40" fontId="3" fillId="6" borderId="42" xfId="14" applyNumberFormat="1" applyFont="1" applyFill="1" applyBorder="1" applyAlignment="1" applyProtection="1">
      <alignment vertical="center"/>
      <protection locked="0"/>
    </xf>
    <xf numFmtId="167" fontId="3" fillId="6" borderId="54" xfId="14" applyNumberFormat="1" applyFont="1" applyFill="1" applyBorder="1" applyAlignment="1" applyProtection="1">
      <alignment vertical="center"/>
      <protection locked="0"/>
    </xf>
    <xf numFmtId="6" fontId="3" fillId="6" borderId="32" xfId="14" applyNumberFormat="1" applyFont="1" applyFill="1" applyBorder="1" applyAlignment="1" applyProtection="1">
      <alignment vertical="center"/>
      <protection locked="0"/>
    </xf>
    <xf numFmtId="6" fontId="3" fillId="6" borderId="42" xfId="14" applyNumberFormat="1" applyFont="1" applyFill="1" applyBorder="1" applyAlignment="1" applyProtection="1">
      <alignment vertical="center"/>
      <protection locked="0"/>
    </xf>
    <xf numFmtId="6" fontId="3" fillId="6" borderId="46" xfId="14" applyNumberFormat="1" applyFont="1" applyFill="1" applyBorder="1" applyAlignment="1" applyProtection="1">
      <alignment vertical="center"/>
      <protection locked="0"/>
    </xf>
    <xf numFmtId="0" fontId="5" fillId="0" borderId="18" xfId="14" applyFont="1" applyFill="1" applyBorder="1" applyAlignment="1" applyProtection="1">
      <alignment horizontal="center" vertical="center" wrapText="1"/>
    </xf>
    <xf numFmtId="0" fontId="5" fillId="0" borderId="19" xfId="14" applyFont="1" applyFill="1" applyBorder="1" applyAlignment="1" applyProtection="1">
      <alignment horizontal="center" vertical="center"/>
    </xf>
    <xf numFmtId="0" fontId="5" fillId="0" borderId="53" xfId="14" applyFont="1" applyFill="1" applyBorder="1" applyAlignment="1" applyProtection="1">
      <alignment horizontal="center" vertical="center" wrapText="1"/>
    </xf>
    <xf numFmtId="0" fontId="5" fillId="0" borderId="19" xfId="14" applyFont="1" applyFill="1" applyBorder="1" applyAlignment="1" applyProtection="1">
      <alignment horizontal="center" vertical="center" wrapText="1"/>
    </xf>
    <xf numFmtId="0" fontId="5" fillId="0" borderId="20" xfId="14" applyFont="1" applyFill="1" applyBorder="1" applyAlignment="1" applyProtection="1">
      <alignment horizontal="center" vertical="center" wrapText="1"/>
    </xf>
    <xf numFmtId="6" fontId="3" fillId="6" borderId="17" xfId="14" applyNumberFormat="1" applyFont="1" applyFill="1" applyBorder="1" applyAlignment="1" applyProtection="1">
      <alignment vertical="center"/>
      <protection locked="0"/>
    </xf>
    <xf numFmtId="6" fontId="3" fillId="7" borderId="17" xfId="14" applyNumberFormat="1" applyFont="1" applyFill="1" applyBorder="1" applyAlignment="1" applyProtection="1">
      <alignment vertical="center"/>
    </xf>
    <xf numFmtId="0" fontId="5" fillId="0" borderId="71" xfId="0" applyFont="1" applyFill="1" applyBorder="1" applyAlignment="1" applyProtection="1">
      <alignment horizontal="center" vertical="center" wrapText="1"/>
    </xf>
    <xf numFmtId="1" fontId="3" fillId="0" borderId="25" xfId="0" applyNumberFormat="1" applyFont="1" applyFill="1" applyBorder="1" applyAlignment="1" applyProtection="1">
      <alignment horizontal="center" vertical="center"/>
    </xf>
    <xf numFmtId="167" fontId="3" fillId="6" borderId="1" xfId="0" applyNumberFormat="1" applyFont="1" applyFill="1" applyBorder="1" applyAlignment="1" applyProtection="1">
      <alignment vertical="center"/>
      <protection locked="0"/>
    </xf>
    <xf numFmtId="1" fontId="3" fillId="0" borderId="22" xfId="0" applyNumberFormat="1" applyFont="1" applyFill="1" applyBorder="1" applyAlignment="1" applyProtection="1">
      <alignment horizontal="center" vertical="center"/>
    </xf>
    <xf numFmtId="49" fontId="3" fillId="6" borderId="45" xfId="0" applyNumberFormat="1" applyFont="1" applyFill="1" applyBorder="1" applyAlignment="1" applyProtection="1">
      <alignment horizontal="left" vertical="top" wrapText="1"/>
      <protection locked="0"/>
    </xf>
    <xf numFmtId="6" fontId="5" fillId="11" borderId="45" xfId="0" applyNumberFormat="1" applyFont="1" applyFill="1" applyBorder="1" applyAlignment="1" applyProtection="1">
      <alignment vertical="center"/>
    </xf>
    <xf numFmtId="2" fontId="3" fillId="6" borderId="45" xfId="0" applyNumberFormat="1" applyFont="1" applyFill="1" applyBorder="1" applyAlignment="1" applyProtection="1">
      <alignment vertical="center"/>
      <protection locked="0"/>
    </xf>
    <xf numFmtId="167" fontId="3" fillId="6" borderId="45" xfId="0" applyNumberFormat="1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center" vertical="center" wrapText="1"/>
    </xf>
    <xf numFmtId="2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14" fillId="7" borderId="39" xfId="0" applyNumberFormat="1" applyFont="1" applyFill="1" applyBorder="1" applyAlignment="1" applyProtection="1">
      <alignment horizontal="left" vertical="center" wrapText="1"/>
    </xf>
    <xf numFmtId="0" fontId="0" fillId="7" borderId="40" xfId="0" applyNumberFormat="1" applyFill="1" applyBorder="1" applyAlignment="1" applyProtection="1">
      <alignment horizontal="left" vertical="center" wrapText="1"/>
    </xf>
    <xf numFmtId="0" fontId="0" fillId="7" borderId="75" xfId="0" applyNumberFormat="1" applyFill="1" applyBorder="1" applyAlignment="1" applyProtection="1">
      <alignment horizontal="left" vertical="center" wrapText="1"/>
    </xf>
    <xf numFmtId="0" fontId="0" fillId="7" borderId="41" xfId="0" applyNumberFormat="1" applyFill="1" applyBorder="1" applyAlignment="1" applyProtection="1">
      <alignment horizontal="left" vertical="center" wrapText="1"/>
    </xf>
    <xf numFmtId="167" fontId="3" fillId="6" borderId="26" xfId="0" applyNumberFormat="1" applyFont="1" applyFill="1" applyBorder="1" applyAlignment="1" applyProtection="1">
      <alignment vertical="center"/>
      <protection locked="0"/>
    </xf>
    <xf numFmtId="167" fontId="3" fillId="6" borderId="24" xfId="0" applyNumberFormat="1" applyFont="1" applyFill="1" applyBorder="1" applyAlignment="1" applyProtection="1">
      <alignment vertical="center"/>
      <protection locked="0"/>
    </xf>
    <xf numFmtId="0" fontId="5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/>
    </xf>
    <xf numFmtId="0" fontId="5" fillId="0" borderId="78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left" vertical="center"/>
    </xf>
    <xf numFmtId="0" fontId="3" fillId="0" borderId="79" xfId="0" applyFont="1" applyBorder="1" applyAlignment="1" applyProtection="1">
      <alignment horizontal="left" vertical="center"/>
    </xf>
    <xf numFmtId="6" fontId="3" fillId="6" borderId="44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horizontal="left" vertical="center"/>
    </xf>
    <xf numFmtId="6" fontId="3" fillId="6" borderId="24" xfId="0" applyNumberFormat="1" applyFont="1" applyFill="1" applyBorder="1" applyAlignment="1" applyProtection="1">
      <alignment horizontal="right" vertical="center"/>
      <protection locked="0"/>
    </xf>
    <xf numFmtId="0" fontId="3" fillId="0" borderId="58" xfId="0" applyFont="1" applyFill="1" applyBorder="1" applyAlignment="1" applyProtection="1">
      <alignment horizontal="center" vertical="center"/>
    </xf>
    <xf numFmtId="0" fontId="46" fillId="0" borderId="0" xfId="14" applyFont="1" applyFill="1" applyAlignment="1" applyProtection="1">
      <alignment vertical="center"/>
    </xf>
    <xf numFmtId="0" fontId="5" fillId="0" borderId="62" xfId="14" applyFont="1" applyFill="1" applyBorder="1" applyAlignment="1" applyProtection="1">
      <alignment horizontal="center" vertical="center" wrapText="1"/>
    </xf>
    <xf numFmtId="0" fontId="5" fillId="0" borderId="74" xfId="14" applyFont="1" applyFill="1" applyBorder="1" applyAlignment="1" applyProtection="1">
      <alignment horizontal="center" vertical="center" wrapText="1"/>
    </xf>
    <xf numFmtId="0" fontId="5" fillId="0" borderId="48" xfId="14" applyFont="1" applyFill="1" applyBorder="1" applyAlignment="1" applyProtection="1">
      <alignment horizontal="center" vertical="center" wrapText="1"/>
    </xf>
    <xf numFmtId="40" fontId="3" fillId="6" borderId="19" xfId="14" applyNumberFormat="1" applyFont="1" applyFill="1" applyBorder="1" applyAlignment="1" applyProtection="1">
      <alignment vertical="center"/>
      <protection locked="0"/>
    </xf>
    <xf numFmtId="3" fontId="3" fillId="6" borderId="20" xfId="14" applyNumberFormat="1" applyFont="1" applyFill="1" applyBorder="1" applyAlignment="1" applyProtection="1">
      <alignment vertical="center"/>
      <protection locked="0"/>
    </xf>
    <xf numFmtId="3" fontId="3" fillId="6" borderId="18" xfId="14" applyNumberFormat="1" applyFont="1" applyFill="1" applyBorder="1" applyAlignment="1" applyProtection="1">
      <alignment vertical="center"/>
      <protection locked="0"/>
    </xf>
    <xf numFmtId="3" fontId="3" fillId="6" borderId="19" xfId="14" applyNumberFormat="1" applyFont="1" applyFill="1" applyBorder="1" applyAlignment="1" applyProtection="1">
      <alignment vertical="center"/>
      <protection locked="0"/>
    </xf>
    <xf numFmtId="3" fontId="3" fillId="6" borderId="24" xfId="14" applyNumberFormat="1" applyFont="1" applyFill="1" applyBorder="1" applyAlignment="1" applyProtection="1">
      <alignment vertical="center"/>
      <protection locked="0"/>
    </xf>
    <xf numFmtId="3" fontId="3" fillId="6" borderId="22" xfId="14" applyNumberFormat="1" applyFont="1" applyFill="1" applyBorder="1" applyAlignment="1" applyProtection="1">
      <alignment vertical="center"/>
      <protection locked="0"/>
    </xf>
    <xf numFmtId="3" fontId="3" fillId="6" borderId="1" xfId="14" applyNumberFormat="1" applyFont="1" applyFill="1" applyBorder="1" applyAlignment="1" applyProtection="1">
      <alignment vertical="center"/>
      <protection locked="0"/>
    </xf>
    <xf numFmtId="3" fontId="3" fillId="6" borderId="46" xfId="14" applyNumberFormat="1" applyFont="1" applyFill="1" applyBorder="1" applyAlignment="1" applyProtection="1">
      <alignment vertical="center"/>
      <protection locked="0"/>
    </xf>
    <xf numFmtId="3" fontId="3" fillId="6" borderId="32" xfId="14" applyNumberFormat="1" applyFont="1" applyFill="1" applyBorder="1" applyAlignment="1" applyProtection="1">
      <alignment vertical="center"/>
      <protection locked="0"/>
    </xf>
    <xf numFmtId="3" fontId="3" fillId="6" borderId="42" xfId="14" applyNumberFormat="1" applyFont="1" applyFill="1" applyBorder="1" applyAlignment="1" applyProtection="1">
      <alignment vertical="center"/>
      <protection locked="0"/>
    </xf>
    <xf numFmtId="6" fontId="3" fillId="6" borderId="35" xfId="14" applyNumberFormat="1" applyFont="1" applyFill="1" applyBorder="1" applyAlignment="1" applyProtection="1">
      <alignment vertical="center"/>
      <protection locked="0"/>
    </xf>
    <xf numFmtId="6" fontId="3" fillId="6" borderId="29" xfId="0" applyNumberFormat="1" applyFont="1" applyFill="1" applyBorder="1" applyAlignment="1" applyProtection="1">
      <alignment vertical="center"/>
      <protection locked="0"/>
    </xf>
    <xf numFmtId="49" fontId="3" fillId="6" borderId="31" xfId="0" applyNumberFormat="1" applyFont="1" applyFill="1" applyBorder="1" applyAlignment="1" applyProtection="1">
      <alignment horizontal="left" vertical="top" wrapText="1"/>
      <protection locked="0"/>
    </xf>
    <xf numFmtId="2" fontId="3" fillId="6" borderId="31" xfId="0" applyNumberFormat="1" applyFont="1" applyFill="1" applyBorder="1" applyAlignment="1" applyProtection="1">
      <alignment vertical="center"/>
      <protection locked="0"/>
    </xf>
    <xf numFmtId="6" fontId="3" fillId="6" borderId="30" xfId="0" applyNumberFormat="1" applyFont="1" applyFill="1" applyBorder="1" applyAlignment="1" applyProtection="1">
      <alignment vertical="center"/>
      <protection locked="0"/>
    </xf>
    <xf numFmtId="0" fontId="0" fillId="7" borderId="53" xfId="0" applyNumberFormat="1" applyFill="1" applyBorder="1" applyAlignment="1" applyProtection="1">
      <alignment horizontal="left" vertical="center" wrapText="1"/>
    </xf>
    <xf numFmtId="38" fontId="3" fillId="6" borderId="1" xfId="0" applyNumberFormat="1" applyFont="1" applyFill="1" applyBorder="1" applyAlignment="1" applyProtection="1">
      <alignment vertical="center"/>
      <protection locked="0"/>
    </xf>
    <xf numFmtId="38" fontId="3" fillId="6" borderId="24" xfId="0" applyNumberFormat="1" applyFont="1" applyFill="1" applyBorder="1" applyAlignment="1" applyProtection="1">
      <alignment vertical="center"/>
      <protection locked="0"/>
    </xf>
    <xf numFmtId="6" fontId="3" fillId="6" borderId="27" xfId="0" applyNumberFormat="1" applyFont="1" applyFill="1" applyBorder="1" applyAlignment="1" applyProtection="1">
      <alignment vertical="center"/>
      <protection locked="0"/>
    </xf>
    <xf numFmtId="38" fontId="3" fillId="6" borderId="31" xfId="0" applyNumberFormat="1" applyFont="1" applyFill="1" applyBorder="1" applyAlignment="1" applyProtection="1">
      <alignment vertical="center"/>
      <protection locked="0"/>
    </xf>
    <xf numFmtId="38" fontId="3" fillId="6" borderId="28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Protection="1"/>
    <xf numFmtId="8" fontId="3" fillId="6" borderId="35" xfId="0" applyNumberFormat="1" applyFont="1" applyFill="1" applyBorder="1" applyAlignment="1" applyProtection="1">
      <alignment vertical="center"/>
      <protection locked="0"/>
    </xf>
    <xf numFmtId="8" fontId="3" fillId="6" borderId="56" xfId="0" applyNumberFormat="1" applyFont="1" applyFill="1" applyBorder="1" applyAlignment="1" applyProtection="1">
      <alignment vertical="center"/>
      <protection locked="0"/>
    </xf>
    <xf numFmtId="38" fontId="3" fillId="0" borderId="0" xfId="0" applyNumberFormat="1" applyFont="1" applyFill="1" applyBorder="1" applyAlignment="1" applyProtection="1">
      <alignment vertical="center"/>
    </xf>
    <xf numFmtId="38" fontId="3" fillId="6" borderId="55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</xf>
    <xf numFmtId="6" fontId="3" fillId="6" borderId="25" xfId="0" applyNumberFormat="1" applyFont="1" applyFill="1" applyBorder="1" applyAlignment="1" applyProtection="1">
      <alignment vertical="center"/>
      <protection locked="0"/>
    </xf>
    <xf numFmtId="38" fontId="3" fillId="6" borderId="45" xfId="0" applyNumberFormat="1" applyFont="1" applyFill="1" applyBorder="1" applyAlignment="1" applyProtection="1">
      <alignment vertical="center"/>
      <protection locked="0"/>
    </xf>
    <xf numFmtId="38" fontId="3" fillId="6" borderId="26" xfId="0" applyNumberFormat="1" applyFont="1" applyFill="1" applyBorder="1" applyAlignment="1" applyProtection="1">
      <alignment vertical="center"/>
      <protection locked="0"/>
    </xf>
    <xf numFmtId="0" fontId="3" fillId="0" borderId="76" xfId="0" applyFont="1" applyBorder="1" applyAlignment="1" applyProtection="1">
      <alignment horizontal="center" wrapText="1"/>
    </xf>
    <xf numFmtId="0" fontId="3" fillId="0" borderId="77" xfId="0" applyFont="1" applyFill="1" applyBorder="1" applyAlignment="1" applyProtection="1">
      <alignment horizontal="center" vertical="center" wrapText="1"/>
    </xf>
    <xf numFmtId="0" fontId="3" fillId="0" borderId="78" xfId="0" applyFont="1" applyBorder="1" applyAlignment="1" applyProtection="1">
      <alignment horizontal="center" vertical="center" wrapText="1"/>
    </xf>
    <xf numFmtId="6" fontId="28" fillId="0" borderId="0" xfId="0" applyNumberFormat="1" applyFont="1" applyBorder="1" applyProtection="1"/>
    <xf numFmtId="0" fontId="28" fillId="0" borderId="33" xfId="0" applyFont="1" applyBorder="1" applyProtection="1"/>
    <xf numFmtId="0" fontId="28" fillId="0" borderId="0" xfId="0" applyFont="1" applyBorder="1" applyAlignment="1" applyProtection="1"/>
    <xf numFmtId="0" fontId="27" fillId="0" borderId="33" xfId="0" applyFont="1" applyBorder="1" applyAlignment="1" applyProtection="1"/>
    <xf numFmtId="6" fontId="28" fillId="0" borderId="33" xfId="0" applyNumberFormat="1" applyFont="1" applyBorder="1" applyProtection="1"/>
    <xf numFmtId="0" fontId="46" fillId="0" borderId="39" xfId="0" applyFont="1" applyBorder="1" applyAlignment="1" applyProtection="1">
      <alignment vertical="center"/>
    </xf>
    <xf numFmtId="0" fontId="15" fillId="0" borderId="58" xfId="0" applyFont="1" applyBorder="1" applyAlignment="1" applyProtection="1">
      <alignment horizontal="left" vertical="center"/>
    </xf>
    <xf numFmtId="0" fontId="3" fillId="0" borderId="40" xfId="0" applyFont="1" applyBorder="1" applyAlignment="1" applyProtection="1">
      <alignment vertical="center"/>
    </xf>
    <xf numFmtId="0" fontId="3" fillId="0" borderId="41" xfId="0" applyFont="1" applyBorder="1" applyAlignment="1" applyProtection="1">
      <alignment vertical="center"/>
    </xf>
    <xf numFmtId="0" fontId="3" fillId="0" borderId="51" xfId="0" applyFont="1" applyBorder="1" applyAlignment="1" applyProtection="1">
      <alignment wrapText="1"/>
    </xf>
    <xf numFmtId="0" fontId="3" fillId="0" borderId="47" xfId="0" applyFont="1" applyBorder="1" applyAlignment="1" applyProtection="1">
      <alignment wrapText="1"/>
    </xf>
    <xf numFmtId="0" fontId="54" fillId="0" borderId="34" xfId="0" applyFont="1" applyBorder="1" applyAlignment="1" applyProtection="1">
      <alignment horizontal="center" wrapText="1"/>
    </xf>
    <xf numFmtId="0" fontId="54" fillId="0" borderId="0" xfId="0" applyFont="1" applyBorder="1" applyAlignment="1" applyProtection="1">
      <alignment horizontal="center" wrapText="1"/>
    </xf>
    <xf numFmtId="0" fontId="54" fillId="0" borderId="33" xfId="0" applyFont="1" applyBorder="1" applyAlignment="1" applyProtection="1">
      <alignment horizontal="center" wrapText="1"/>
    </xf>
    <xf numFmtId="0" fontId="54" fillId="0" borderId="34" xfId="0" applyFont="1" applyBorder="1" applyAlignment="1" applyProtection="1">
      <alignment wrapText="1"/>
    </xf>
    <xf numFmtId="0" fontId="54" fillId="0" borderId="0" xfId="0" applyFont="1" applyBorder="1" applyAlignment="1" applyProtection="1">
      <alignment wrapText="1"/>
    </xf>
    <xf numFmtId="0" fontId="54" fillId="0" borderId="33" xfId="0" applyFont="1" applyBorder="1" applyAlignment="1" applyProtection="1">
      <alignment wrapText="1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3" fillId="0" borderId="33" xfId="0" applyFont="1" applyBorder="1" applyAlignment="1" applyProtection="1">
      <alignment vertical="center"/>
    </xf>
    <xf numFmtId="0" fontId="3" fillId="0" borderId="38" xfId="0" applyNumberFormat="1" applyFont="1" applyBorder="1" applyAlignment="1" applyProtection="1">
      <alignment vertical="center" wrapText="1"/>
    </xf>
    <xf numFmtId="14" fontId="4" fillId="6" borderId="1" xfId="0" applyNumberFormat="1" applyFont="1" applyFill="1" applyBorder="1" applyAlignment="1" applyProtection="1">
      <alignment horizontal="center" vertical="center"/>
      <protection locked="0"/>
    </xf>
    <xf numFmtId="0" fontId="42" fillId="0" borderId="1" xfId="0" applyFont="1" applyBorder="1" applyAlignment="1" applyProtection="1"/>
    <xf numFmtId="164" fontId="3" fillId="0" borderId="0" xfId="0" applyNumberFormat="1" applyFont="1" applyBorder="1" applyProtection="1"/>
    <xf numFmtId="0" fontId="3" fillId="0" borderId="33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33" xfId="0" applyFont="1" applyBorder="1" applyAlignment="1" applyProtection="1">
      <alignment horizontal="left" vertical="center" wrapText="1"/>
    </xf>
    <xf numFmtId="14" fontId="4" fillId="0" borderId="0" xfId="0" applyNumberFormat="1" applyFont="1" applyFill="1" applyBorder="1" applyProtection="1"/>
    <xf numFmtId="0" fontId="3" fillId="0" borderId="33" xfId="0" applyFont="1" applyBorder="1" applyAlignment="1" applyProtection="1">
      <alignment horizontal="left" vertical="top" wrapText="1"/>
    </xf>
    <xf numFmtId="0" fontId="44" fillId="0" borderId="33" xfId="0" applyFont="1" applyBorder="1" applyAlignment="1" applyProtection="1">
      <alignment wrapText="1"/>
    </xf>
    <xf numFmtId="0" fontId="3" fillId="0" borderId="0" xfId="0" applyFont="1" applyProtection="1"/>
    <xf numFmtId="0" fontId="19" fillId="0" borderId="0" xfId="6" applyFont="1" applyAlignment="1" applyProtection="1">
      <alignment horizontal="center" vertical="center"/>
    </xf>
    <xf numFmtId="0" fontId="5" fillId="10" borderId="17" xfId="2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6" applyFont="1" applyAlignment="1" applyProtection="1">
      <alignment horizontal="center" vertical="center"/>
    </xf>
    <xf numFmtId="0" fontId="58" fillId="0" borderId="0" xfId="6" applyFont="1" applyAlignment="1" applyProtection="1"/>
    <xf numFmtId="0" fontId="6" fillId="11" borderId="0" xfId="0" applyNumberFormat="1" applyFont="1" applyFill="1" applyBorder="1" applyAlignment="1" applyProtection="1">
      <alignment vertical="top"/>
    </xf>
    <xf numFmtId="10" fontId="27" fillId="9" borderId="55" xfId="8" applyNumberFormat="1" applyFont="1" applyFill="1" applyBorder="1" applyProtection="1"/>
    <xf numFmtId="0" fontId="5" fillId="0" borderId="34" xfId="0" applyFont="1" applyFill="1" applyBorder="1" applyProtection="1"/>
    <xf numFmtId="0" fontId="5" fillId="0" borderId="58" xfId="0" applyFont="1" applyFill="1" applyBorder="1" applyProtection="1"/>
    <xf numFmtId="0" fontId="5" fillId="0" borderId="39" xfId="0" applyFont="1" applyBorder="1" applyAlignment="1" applyProtection="1">
      <alignment wrapText="1"/>
    </xf>
    <xf numFmtId="0" fontId="5" fillId="0" borderId="34" xfId="0" applyFont="1" applyBorder="1" applyAlignment="1" applyProtection="1">
      <alignment wrapText="1"/>
    </xf>
    <xf numFmtId="0" fontId="5" fillId="0" borderId="58" xfId="0" applyFont="1" applyBorder="1" applyAlignment="1" applyProtection="1">
      <alignment wrapText="1"/>
    </xf>
    <xf numFmtId="49" fontId="27" fillId="9" borderId="16" xfId="5" applyNumberFormat="1" applyFont="1" applyBorder="1" applyAlignment="1" applyProtection="1">
      <alignment horizontal="center" wrapText="1"/>
    </xf>
    <xf numFmtId="43" fontId="27" fillId="9" borderId="36" xfId="5" applyNumberFormat="1" applyFont="1" applyBorder="1" applyAlignment="1" applyProtection="1">
      <alignment horizontal="center" wrapText="1"/>
    </xf>
    <xf numFmtId="170" fontId="27" fillId="9" borderId="36" xfId="5" applyNumberFormat="1" applyFont="1" applyBorder="1" applyAlignment="1" applyProtection="1">
      <alignment horizontal="right" wrapText="1"/>
    </xf>
    <xf numFmtId="170" fontId="27" fillId="9" borderId="50" xfId="5" applyNumberFormat="1" applyFont="1" applyBorder="1" applyAlignment="1" applyProtection="1">
      <alignment horizontal="right" wrapText="1"/>
    </xf>
    <xf numFmtId="0" fontId="59" fillId="0" borderId="80" xfId="0" applyFont="1" applyBorder="1" applyAlignment="1">
      <alignment vertical="top"/>
    </xf>
    <xf numFmtId="0" fontId="14" fillId="0" borderId="0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Alignment="1" applyProtection="1">
      <alignment horizontal="center" vertical="center" wrapText="1"/>
    </xf>
    <xf numFmtId="0" fontId="3" fillId="0" borderId="0" xfId="0" applyFont="1" applyProtection="1"/>
    <xf numFmtId="0" fontId="20" fillId="0" borderId="0" xfId="0" applyFont="1" applyBorder="1" applyAlignment="1" applyProtection="1">
      <alignment horizontal="center" vertical="center"/>
    </xf>
    <xf numFmtId="0" fontId="20" fillId="0" borderId="33" xfId="0" applyFont="1" applyBorder="1" applyAlignment="1" applyProtection="1">
      <alignment horizontal="center" vertical="center"/>
    </xf>
    <xf numFmtId="6" fontId="3" fillId="6" borderId="56" xfId="14" applyNumberFormat="1" applyFont="1" applyFill="1" applyBorder="1" applyAlignment="1" applyProtection="1">
      <alignment vertical="center"/>
      <protection locked="0"/>
    </xf>
    <xf numFmtId="6" fontId="29" fillId="11" borderId="55" xfId="14" applyNumberFormat="1" applyFont="1" applyFill="1" applyBorder="1" applyAlignment="1" applyProtection="1">
      <alignment vertical="center"/>
    </xf>
    <xf numFmtId="0" fontId="5" fillId="0" borderId="63" xfId="0" applyFont="1" applyBorder="1" applyAlignment="1" applyProtection="1">
      <alignment horizontal="center" vertical="center"/>
    </xf>
    <xf numFmtId="0" fontId="5" fillId="0" borderId="64" xfId="0" applyFont="1" applyBorder="1" applyAlignment="1" applyProtection="1">
      <alignment horizontal="center" vertical="center"/>
    </xf>
    <xf numFmtId="0" fontId="5" fillId="0" borderId="65" xfId="0" applyFont="1" applyBorder="1" applyAlignment="1" applyProtection="1">
      <alignment horizontal="center" vertical="center"/>
    </xf>
    <xf numFmtId="0" fontId="48" fillId="0" borderId="0" xfId="0" applyFont="1" applyBorder="1" applyAlignment="1" applyProtection="1">
      <alignment horizontal="center" vertical="center"/>
    </xf>
    <xf numFmtId="0" fontId="43" fillId="11" borderId="0" xfId="0" applyFont="1" applyFill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left" vertical="top" wrapText="1"/>
    </xf>
    <xf numFmtId="0" fontId="5" fillId="0" borderId="50" xfId="0" applyFont="1" applyBorder="1" applyAlignment="1" applyProtection="1">
      <alignment horizontal="left" vertical="top" wrapText="1"/>
    </xf>
    <xf numFmtId="0" fontId="21" fillId="0" borderId="0" xfId="0" applyFont="1" applyBorder="1" applyAlignment="1" applyProtection="1">
      <alignment horizontal="center" vertical="center"/>
    </xf>
    <xf numFmtId="0" fontId="14" fillId="0" borderId="0" xfId="0" applyNumberFormat="1" applyFont="1" applyAlignment="1" applyProtection="1">
      <alignment horizontal="left" vertical="center" wrapText="1"/>
    </xf>
    <xf numFmtId="0" fontId="42" fillId="0" borderId="0" xfId="0" applyFont="1" applyAlignment="1" applyProtection="1">
      <alignment wrapText="1"/>
    </xf>
    <xf numFmtId="0" fontId="14" fillId="0" borderId="0" xfId="0" applyNumberFormat="1" applyFont="1" applyBorder="1" applyAlignment="1" applyProtection="1">
      <alignment horizontal="center" vertical="center" wrapText="1"/>
    </xf>
    <xf numFmtId="0" fontId="14" fillId="0" borderId="0" xfId="14" applyNumberFormat="1" applyFont="1" applyAlignment="1" applyProtection="1">
      <alignment horizontal="center" vertical="center" wrapText="1"/>
    </xf>
    <xf numFmtId="0" fontId="14" fillId="0" borderId="0" xfId="0" applyNumberFormat="1" applyFont="1" applyAlignment="1" applyProtection="1">
      <alignment horizontal="center" vertical="center" wrapText="1"/>
    </xf>
    <xf numFmtId="0" fontId="14" fillId="0" borderId="51" xfId="0" applyNumberFormat="1" applyFont="1" applyBorder="1" applyAlignment="1" applyProtection="1">
      <alignment horizontal="center" vertical="center" wrapText="1"/>
    </xf>
    <xf numFmtId="0" fontId="3" fillId="6" borderId="30" xfId="14" applyNumberFormat="1" applyFont="1" applyFill="1" applyBorder="1" applyAlignment="1" applyProtection="1">
      <alignment horizontal="left" vertical="center" wrapText="1"/>
      <protection locked="0"/>
    </xf>
    <xf numFmtId="0" fontId="3" fillId="6" borderId="21" xfId="14" applyNumberFormat="1" applyFont="1" applyFill="1" applyBorder="1" applyAlignment="1" applyProtection="1">
      <alignment horizontal="left" vertical="center" wrapText="1"/>
      <protection locked="0"/>
    </xf>
    <xf numFmtId="0" fontId="3" fillId="6" borderId="66" xfId="14" applyNumberFormat="1" applyFont="1" applyFill="1" applyBorder="1" applyAlignment="1" applyProtection="1">
      <alignment horizontal="left" vertical="center" wrapText="1"/>
      <protection locked="0"/>
    </xf>
    <xf numFmtId="0" fontId="3" fillId="6" borderId="38" xfId="14" applyNumberFormat="1" applyFont="1" applyFill="1" applyBorder="1" applyAlignment="1" applyProtection="1">
      <alignment horizontal="left" vertical="center" wrapText="1"/>
      <protection locked="0"/>
    </xf>
    <xf numFmtId="0" fontId="3" fillId="6" borderId="0" xfId="14" applyNumberFormat="1" applyFont="1" applyFill="1" applyBorder="1" applyAlignment="1" applyProtection="1">
      <alignment horizontal="left" vertical="center" wrapText="1"/>
      <protection locked="0"/>
    </xf>
    <xf numFmtId="0" fontId="3" fillId="6" borderId="37" xfId="14" applyNumberFormat="1" applyFont="1" applyFill="1" applyBorder="1" applyAlignment="1" applyProtection="1">
      <alignment horizontal="left" vertical="center" wrapText="1"/>
      <protection locked="0"/>
    </xf>
    <xf numFmtId="0" fontId="3" fillId="6" borderId="57" xfId="14" applyNumberFormat="1" applyFont="1" applyFill="1" applyBorder="1" applyAlignment="1" applyProtection="1">
      <alignment horizontal="left" vertical="center" wrapText="1"/>
      <protection locked="0"/>
    </xf>
    <xf numFmtId="0" fontId="3" fillId="6" borderId="67" xfId="14" applyNumberFormat="1" applyFont="1" applyFill="1" applyBorder="1" applyAlignment="1" applyProtection="1">
      <alignment horizontal="left" vertical="center" wrapText="1"/>
      <protection locked="0"/>
    </xf>
    <xf numFmtId="0" fontId="3" fillId="6" borderId="68" xfId="1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Protection="1"/>
    <xf numFmtId="0" fontId="13" fillId="0" borderId="0" xfId="0" applyFont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/>
    </xf>
    <xf numFmtId="0" fontId="20" fillId="0" borderId="40" xfId="0" applyFont="1" applyBorder="1" applyAlignment="1" applyProtection="1">
      <alignment horizontal="center" vertical="center"/>
    </xf>
    <xf numFmtId="0" fontId="20" fillId="0" borderId="41" xfId="0" applyFont="1" applyBorder="1" applyAlignment="1" applyProtection="1">
      <alignment horizontal="center" vertical="center"/>
    </xf>
    <xf numFmtId="0" fontId="44" fillId="0" borderId="63" xfId="0" applyFont="1" applyBorder="1" applyAlignment="1" applyProtection="1">
      <alignment horizontal="left" vertical="top" wrapText="1"/>
    </xf>
    <xf numFmtId="0" fontId="44" fillId="0" borderId="65" xfId="0" applyFont="1" applyBorder="1" applyAlignment="1" applyProtection="1">
      <alignment horizontal="left" vertical="top" wrapText="1"/>
    </xf>
    <xf numFmtId="0" fontId="15" fillId="0" borderId="60" xfId="0" applyFont="1" applyBorder="1" applyAlignment="1" applyProtection="1">
      <alignment horizontal="left" vertical="top" wrapText="1"/>
    </xf>
    <xf numFmtId="0" fontId="15" fillId="0" borderId="59" xfId="0" applyFont="1" applyBorder="1" applyAlignment="1" applyProtection="1">
      <alignment horizontal="left" vertical="top" wrapText="1"/>
    </xf>
    <xf numFmtId="0" fontId="20" fillId="0" borderId="34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33" xfId="0" applyFont="1" applyBorder="1" applyAlignment="1" applyProtection="1">
      <alignment horizontal="center" vertical="center"/>
    </xf>
    <xf numFmtId="49" fontId="14" fillId="0" borderId="58" xfId="0" applyNumberFormat="1" applyFont="1" applyBorder="1" applyAlignment="1" applyProtection="1">
      <alignment horizontal="center" vertical="top" wrapText="1"/>
    </xf>
    <xf numFmtId="49" fontId="14" fillId="0" borderId="51" xfId="0" applyNumberFormat="1" applyFont="1" applyBorder="1" applyAlignment="1" applyProtection="1">
      <alignment horizontal="center" vertical="top" wrapText="1"/>
    </xf>
    <xf numFmtId="49" fontId="14" fillId="0" borderId="47" xfId="0" applyNumberFormat="1" applyFont="1" applyBorder="1" applyAlignment="1" applyProtection="1">
      <alignment horizontal="center" vertical="top" wrapText="1"/>
    </xf>
    <xf numFmtId="0" fontId="15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33" xfId="0" applyFont="1" applyBorder="1" applyAlignment="1" applyProtection="1">
      <alignment vertical="center" wrapText="1"/>
    </xf>
    <xf numFmtId="0" fontId="56" fillId="0" borderId="34" xfId="0" applyFont="1" applyBorder="1" applyAlignment="1" applyProtection="1">
      <alignment horizontal="center" wrapText="1"/>
    </xf>
    <xf numFmtId="0" fontId="56" fillId="0" borderId="0" xfId="0" applyFont="1" applyBorder="1" applyAlignment="1" applyProtection="1">
      <alignment horizontal="center" wrapText="1"/>
    </xf>
    <xf numFmtId="0" fontId="56" fillId="0" borderId="33" xfId="0" applyFont="1" applyBorder="1" applyAlignment="1" applyProtection="1">
      <alignment horizontal="center" wrapText="1"/>
    </xf>
    <xf numFmtId="6" fontId="15" fillId="0" borderId="0" xfId="10" applyNumberFormat="1" applyFont="1" applyBorder="1" applyAlignment="1" applyProtection="1">
      <alignment wrapText="1"/>
    </xf>
    <xf numFmtId="167" fontId="15" fillId="0" borderId="0" xfId="13" applyNumberFormat="1" applyFont="1" applyBorder="1" applyAlignment="1" applyProtection="1">
      <alignment wrapText="1"/>
    </xf>
    <xf numFmtId="10" fontId="15" fillId="0" borderId="0" xfId="10" applyNumberFormat="1" applyFont="1" applyBorder="1" applyAlignment="1" applyProtection="1">
      <alignment wrapText="1"/>
    </xf>
    <xf numFmtId="0" fontId="55" fillId="0" borderId="0" xfId="0" applyFont="1" applyBorder="1" applyAlignment="1" applyProtection="1">
      <alignment horizontal="left" wrapText="1"/>
    </xf>
    <xf numFmtId="0" fontId="55" fillId="0" borderId="33" xfId="0" applyFont="1" applyBorder="1" applyAlignment="1" applyProtection="1">
      <alignment horizontal="left" wrapText="1"/>
    </xf>
    <xf numFmtId="168" fontId="15" fillId="0" borderId="0" xfId="2" applyNumberFormat="1" applyFont="1" applyBorder="1" applyAlignment="1" applyProtection="1">
      <alignment wrapText="1"/>
    </xf>
    <xf numFmtId="168" fontId="15" fillId="0" borderId="33" xfId="2" applyNumberFormat="1" applyFont="1" applyBorder="1" applyAlignment="1" applyProtection="1">
      <alignment wrapText="1"/>
    </xf>
    <xf numFmtId="0" fontId="24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19" fillId="0" borderId="0" xfId="6" applyFont="1" applyAlignment="1" applyProtection="1">
      <alignment horizontal="center" vertical="center"/>
    </xf>
    <xf numFmtId="0" fontId="5" fillId="14" borderId="0" xfId="0" applyFont="1" applyFill="1" applyAlignment="1" applyProtection="1">
      <alignment horizontal="left" vertical="top" wrapText="1"/>
    </xf>
  </cellXfs>
  <cellStyles count="16">
    <cellStyle name="40% - Accent2" xfId="1" builtinId="35"/>
    <cellStyle name="40% - Accent2 2" xfId="11"/>
    <cellStyle name="Comma" xfId="2" builtinId="3"/>
    <cellStyle name="Currency" xfId="13" builtinId="4"/>
    <cellStyle name="Currency 2" xfId="12"/>
    <cellStyle name="Disabled" xfId="3"/>
    <cellStyle name="Enabled" xfId="4"/>
    <cellStyle name="Good" xfId="5" builtinId="26"/>
    <cellStyle name="Hyperlink" xfId="6" builtinId="8"/>
    <cellStyle name="Normal" xfId="0" builtinId="0"/>
    <cellStyle name="Normal 2" xfId="10"/>
    <cellStyle name="Normal 3" xfId="14"/>
    <cellStyle name="Normal 4" xfId="15"/>
    <cellStyle name="Normal_Sheet1" xfId="7"/>
    <cellStyle name="Percent" xfId="8" builtinId="5"/>
    <cellStyle name="TableHeaders" xfId="9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3366"/>
      <color rgb="FFC0C0C0"/>
      <color rgb="FFFFFF99"/>
      <color rgb="FFFFFF66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name="AFCProviders2" backgroundRefresh="0" growShrinkType="insertClear" fillFormulas="1" connectionId="1" autoFormatId="16" applyNumberFormats="0" applyBorderFormats="0" applyFontFormats="1" applyPatternFormats="1" applyAlignmentFormats="0" applyWidthHeightFormats="0">
  <queryTableRefresh nextId="7">
    <queryTableFields count="2">
      <queryTableField id="4" name="OrganizationName"/>
      <queryTableField id="5" name="OrgID"/>
    </queryTableFields>
    <queryTableDeletedFields count="4">
      <deletedField name="ShortProviderID"/>
      <deletedField name="City"/>
      <deletedField name="Type"/>
      <deletedField name="FilingTypeDescription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mailto:CHIA.DATA@STATE.MA.US" TargetMode="External"/><Relationship Id="rId4" Type="http://schemas.openxmlformats.org/officeDocument/2006/relationships/hyperlink" Target="mailto:chia.data@state.ma.us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4.bin"/><Relationship Id="rId5" Type="http://schemas.openxmlformats.org/officeDocument/2006/relationships/hyperlink" Target="mailto:chia.data@state.ma.us" TargetMode="External"/><Relationship Id="rId4" Type="http://schemas.openxmlformats.org/officeDocument/2006/relationships/hyperlink" Target="mailto:chia.data@state.ma.us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chiamass.gov/assets/docs/p/inet/confidential-business-partner-agreement-2018.pdf" TargetMode="External"/><Relationship Id="rId2" Type="http://schemas.openxmlformats.org/officeDocument/2006/relationships/hyperlink" Target="http://chiamass.gov/assets/docs/p/inetuseragreementotherprovider.pdf" TargetMode="External"/><Relationship Id="rId1" Type="http://schemas.openxmlformats.org/officeDocument/2006/relationships/printerSettings" Target="../printerSettings/printerSettings45.bin"/><Relationship Id="rId6" Type="http://schemas.openxmlformats.org/officeDocument/2006/relationships/queryTable" Target="../queryTables/queryTable1.xml"/><Relationship Id="rId5" Type="http://schemas.openxmlformats.org/officeDocument/2006/relationships/printerSettings" Target="../printerSettings/printerSettings46.bin"/><Relationship Id="rId4" Type="http://schemas.openxmlformats.org/officeDocument/2006/relationships/hyperlink" Target="mailto:chia.data@state.ma.us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5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2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3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J64"/>
  <sheetViews>
    <sheetView tabSelected="1" zoomScaleNormal="100" workbookViewId="0">
      <selection sqref="A1:D1"/>
    </sheetView>
  </sheetViews>
  <sheetFormatPr defaultColWidth="9.1796875" defaultRowHeight="12.5" x14ac:dyDescent="0.25"/>
  <cols>
    <col min="1" max="1" width="26.1796875" style="1" customWidth="1"/>
    <col min="2" max="2" width="44.54296875" style="1" customWidth="1"/>
    <col min="3" max="3" width="60" style="1" customWidth="1"/>
    <col min="4" max="4" width="49.453125" style="22" customWidth="1"/>
    <col min="5" max="5" width="43.453125" style="1" customWidth="1"/>
    <col min="6" max="6" width="56.54296875" style="1" customWidth="1"/>
    <col min="7" max="16384" width="9.1796875" style="1"/>
  </cols>
  <sheetData>
    <row r="1" spans="1:4" ht="30" customHeight="1" x14ac:dyDescent="0.25">
      <c r="A1" s="524" t="s">
        <v>741</v>
      </c>
      <c r="B1" s="524"/>
      <c r="C1" s="524"/>
      <c r="D1" s="524"/>
    </row>
    <row r="2" spans="1:4" s="24" customFormat="1" ht="30" customHeight="1" x14ac:dyDescent="0.25">
      <c r="A2" s="363" t="s">
        <v>129</v>
      </c>
      <c r="B2" s="187"/>
      <c r="C2" s="187"/>
      <c r="D2" s="188"/>
    </row>
    <row r="3" spans="1:4" s="24" customFormat="1" ht="30" customHeight="1" x14ac:dyDescent="0.25">
      <c r="A3" s="364" t="s">
        <v>306</v>
      </c>
      <c r="B3" s="366" t="str">
        <f>IF(C18=B64, B62,C18)</f>
        <v>You MUST select your provider name in the General Information tab, line item G1.</v>
      </c>
      <c r="C3" s="367"/>
      <c r="D3" s="46"/>
    </row>
    <row r="4" spans="1:4" ht="25.5" customHeight="1" x14ac:dyDescent="0.25">
      <c r="A4" s="365" t="s">
        <v>335</v>
      </c>
      <c r="B4" s="525" t="str">
        <f xml:space="preserve"> IF(AND(C57:C58), TEXT(C48,"mm/dd/yyyy") &amp; " to "&amp; TEXT(C49,"mm/dd/yyyy"), B56)</f>
        <v>Enter your fiscal year dates in the General Information tab, line items G28 and G29.</v>
      </c>
      <c r="C4" s="525"/>
      <c r="D4" s="87"/>
    </row>
    <row r="5" spans="1:4" ht="20.149999999999999" customHeight="1" x14ac:dyDescent="0.3">
      <c r="A5" s="147"/>
      <c r="B5" s="4"/>
      <c r="C5" s="4" t="s">
        <v>449</v>
      </c>
      <c r="D5" s="87"/>
    </row>
    <row r="6" spans="1:4" ht="20.149999999999999" customHeight="1" x14ac:dyDescent="0.3">
      <c r="A6" s="147"/>
      <c r="B6" s="4"/>
      <c r="C6" s="501" t="s">
        <v>384</v>
      </c>
      <c r="D6" s="87"/>
    </row>
    <row r="7" spans="1:4" ht="33.75" customHeight="1" thickBot="1" x14ac:dyDescent="0.3">
      <c r="A7" s="147"/>
      <c r="C7" s="80" t="s">
        <v>742</v>
      </c>
      <c r="D7" s="87"/>
    </row>
    <row r="8" spans="1:4" ht="20.149999999999999" customHeight="1" thickTop="1" x14ac:dyDescent="0.3">
      <c r="A8" s="147"/>
      <c r="B8" s="8" t="s">
        <v>113</v>
      </c>
      <c r="C8" s="9"/>
      <c r="D8" s="87"/>
    </row>
    <row r="9" spans="1:4" ht="20.149999999999999" customHeight="1" x14ac:dyDescent="0.3">
      <c r="A9" s="147"/>
      <c r="B9" s="19"/>
      <c r="C9" s="10" t="s">
        <v>147</v>
      </c>
      <c r="D9" s="87"/>
    </row>
    <row r="10" spans="1:4" ht="20.149999999999999" customHeight="1" thickBot="1" x14ac:dyDescent="0.35">
      <c r="A10" s="147"/>
      <c r="B10" s="11"/>
      <c r="C10" s="12" t="s">
        <v>114</v>
      </c>
      <c r="D10" s="87"/>
    </row>
    <row r="11" spans="1:4" ht="20.149999999999999" customHeight="1" thickTop="1" x14ac:dyDescent="0.3">
      <c r="A11" s="147"/>
      <c r="B11" s="5"/>
      <c r="C11" s="7" t="s">
        <v>631</v>
      </c>
      <c r="D11" s="87"/>
    </row>
    <row r="12" spans="1:4" s="5" customFormat="1" ht="9" customHeight="1" x14ac:dyDescent="0.3">
      <c r="A12" s="319"/>
      <c r="C12" s="204"/>
      <c r="D12" s="205"/>
    </row>
    <row r="13" spans="1:4" ht="20.149999999999999" customHeight="1" thickBot="1" x14ac:dyDescent="0.3">
      <c r="A13" s="147"/>
      <c r="B13" s="528" t="s">
        <v>745</v>
      </c>
      <c r="C13" s="528"/>
      <c r="D13" s="528"/>
    </row>
    <row r="14" spans="1:4" ht="20.149999999999999" customHeight="1" thickTop="1" x14ac:dyDescent="0.25">
      <c r="A14" s="147"/>
      <c r="B14" s="521" t="s">
        <v>268</v>
      </c>
      <c r="C14" s="522"/>
      <c r="D14" s="523"/>
    </row>
    <row r="15" spans="1:4" ht="20.149999999999999" customHeight="1" thickBot="1" x14ac:dyDescent="0.3">
      <c r="A15" s="147"/>
      <c r="B15" s="357" t="s">
        <v>450</v>
      </c>
      <c r="C15" s="302" t="s">
        <v>451</v>
      </c>
      <c r="D15" s="171" t="s">
        <v>532</v>
      </c>
    </row>
    <row r="16" spans="1:4" ht="7.5" customHeight="1" thickTop="1" thickBot="1" x14ac:dyDescent="0.3"/>
    <row r="17" spans="1:8" s="24" customFormat="1" ht="30" customHeight="1" x14ac:dyDescent="0.25">
      <c r="B17" s="31" t="s">
        <v>75</v>
      </c>
      <c r="C17" s="49"/>
      <c r="D17" s="46"/>
    </row>
    <row r="18" spans="1:8" s="24" customFormat="1" ht="25.5" customHeight="1" thickBot="1" x14ac:dyDescent="0.3">
      <c r="A18" s="172" t="s">
        <v>307</v>
      </c>
      <c r="B18" s="30" t="s">
        <v>200</v>
      </c>
      <c r="C18" s="142" t="s">
        <v>352</v>
      </c>
      <c r="D18" s="192" t="s">
        <v>349</v>
      </c>
    </row>
    <row r="19" spans="1:8" s="24" customFormat="1" ht="19.5" customHeight="1" x14ac:dyDescent="0.25">
      <c r="A19" s="172" t="s">
        <v>308</v>
      </c>
      <c r="B19" s="30" t="s">
        <v>452</v>
      </c>
      <c r="C19" s="499"/>
      <c r="D19" s="189" t="s">
        <v>543</v>
      </c>
      <c r="E19" s="526" t="s">
        <v>542</v>
      </c>
    </row>
    <row r="20" spans="1:8" s="24" customFormat="1" ht="26.5" thickBot="1" x14ac:dyDescent="0.3">
      <c r="A20" s="172" t="s">
        <v>628</v>
      </c>
      <c r="B20" s="30" t="s">
        <v>453</v>
      </c>
      <c r="C20" s="313"/>
      <c r="D20" s="82" t="s">
        <v>612</v>
      </c>
      <c r="E20" s="527"/>
    </row>
    <row r="21" spans="1:8" s="24" customFormat="1" ht="20.149999999999999" customHeight="1" x14ac:dyDescent="0.25">
      <c r="A21" s="172" t="s">
        <v>309</v>
      </c>
      <c r="B21" s="30" t="s">
        <v>454</v>
      </c>
      <c r="C21" s="143"/>
      <c r="D21" s="46"/>
      <c r="H21" s="27"/>
    </row>
    <row r="22" spans="1:8" s="24" customFormat="1" ht="20.149999999999999" customHeight="1" x14ac:dyDescent="0.25">
      <c r="A22" s="172" t="s">
        <v>310</v>
      </c>
      <c r="B22" s="30" t="s">
        <v>20</v>
      </c>
      <c r="C22" s="143"/>
      <c r="D22" s="46"/>
      <c r="H22" s="27"/>
    </row>
    <row r="23" spans="1:8" s="24" customFormat="1" ht="20.149999999999999" customHeight="1" x14ac:dyDescent="0.25">
      <c r="A23" s="172" t="s">
        <v>311</v>
      </c>
      <c r="B23" s="30" t="s">
        <v>208</v>
      </c>
      <c r="C23" s="143"/>
      <c r="D23" s="46"/>
      <c r="H23" s="27"/>
    </row>
    <row r="24" spans="1:8" s="24" customFormat="1" ht="20.149999999999999" customHeight="1" x14ac:dyDescent="0.25">
      <c r="A24" s="172" t="s">
        <v>312</v>
      </c>
      <c r="B24" s="30" t="s">
        <v>209</v>
      </c>
      <c r="C24" s="143"/>
      <c r="D24" s="46"/>
      <c r="H24" s="27"/>
    </row>
    <row r="25" spans="1:8" s="24" customFormat="1" ht="20.149999999999999" customHeight="1" x14ac:dyDescent="0.25">
      <c r="A25" s="172" t="s">
        <v>313</v>
      </c>
      <c r="B25" s="30" t="s">
        <v>385</v>
      </c>
      <c r="C25" s="144"/>
      <c r="D25" s="46"/>
      <c r="H25" s="27"/>
    </row>
    <row r="26" spans="1:8" s="24" customFormat="1" ht="20.149999999999999" customHeight="1" x14ac:dyDescent="0.25">
      <c r="A26" s="172" t="s">
        <v>314</v>
      </c>
      <c r="B26" s="30" t="s">
        <v>139</v>
      </c>
      <c r="C26" s="166"/>
      <c r="D26" s="46"/>
      <c r="H26" s="27"/>
    </row>
    <row r="27" spans="1:8" s="24" customFormat="1" ht="20.149999999999999" customHeight="1" x14ac:dyDescent="0.25">
      <c r="A27" s="172" t="s">
        <v>315</v>
      </c>
      <c r="B27" s="30" t="s">
        <v>206</v>
      </c>
      <c r="C27" s="144"/>
      <c r="D27" s="46"/>
      <c r="H27" s="27"/>
    </row>
    <row r="28" spans="1:8" s="24" customFormat="1" ht="30" customHeight="1" x14ac:dyDescent="0.25">
      <c r="A28" s="51"/>
      <c r="B28" s="33" t="s">
        <v>197</v>
      </c>
      <c r="C28" s="353"/>
      <c r="D28" s="46"/>
      <c r="H28" s="27"/>
    </row>
    <row r="29" spans="1:8" s="24" customFormat="1" ht="20.149999999999999" customHeight="1" x14ac:dyDescent="0.25">
      <c r="A29" s="172" t="s">
        <v>316</v>
      </c>
      <c r="B29" s="30" t="s">
        <v>2</v>
      </c>
      <c r="C29" s="143"/>
      <c r="D29" s="46"/>
      <c r="H29" s="27"/>
    </row>
    <row r="30" spans="1:8" s="24" customFormat="1" ht="20.149999999999999" customHeight="1" x14ac:dyDescent="0.25">
      <c r="A30" s="172" t="s">
        <v>317</v>
      </c>
      <c r="B30" s="30" t="s">
        <v>141</v>
      </c>
      <c r="C30" s="143"/>
      <c r="D30" s="46"/>
      <c r="H30" s="27"/>
    </row>
    <row r="31" spans="1:8" s="24" customFormat="1" ht="20.149999999999999" customHeight="1" x14ac:dyDescent="0.25">
      <c r="A31" s="172" t="s">
        <v>318</v>
      </c>
      <c r="B31" s="30" t="s">
        <v>142</v>
      </c>
      <c r="C31" s="354"/>
      <c r="D31" s="46"/>
      <c r="H31" s="27"/>
    </row>
    <row r="32" spans="1:8" s="24" customFormat="1" ht="20.149999999999999" customHeight="1" x14ac:dyDescent="0.25">
      <c r="A32" s="172" t="s">
        <v>319</v>
      </c>
      <c r="B32" s="30" t="s">
        <v>140</v>
      </c>
      <c r="C32" s="166"/>
      <c r="D32" s="46"/>
      <c r="H32" s="27"/>
    </row>
    <row r="33" spans="1:10" s="24" customFormat="1" ht="20.149999999999999" customHeight="1" x14ac:dyDescent="0.25">
      <c r="A33" s="172" t="s">
        <v>321</v>
      </c>
      <c r="B33" s="30" t="s">
        <v>207</v>
      </c>
      <c r="C33" s="144"/>
      <c r="D33" s="46"/>
      <c r="H33" s="27"/>
    </row>
    <row r="34" spans="1:10" s="28" customFormat="1" ht="30" customHeight="1" x14ac:dyDescent="0.25">
      <c r="A34" s="52"/>
      <c r="B34" s="53" t="s">
        <v>187</v>
      </c>
      <c r="C34" s="352"/>
      <c r="D34" s="88"/>
      <c r="H34" s="29"/>
    </row>
    <row r="35" spans="1:10" s="24" customFormat="1" ht="20.149999999999999" customHeight="1" x14ac:dyDescent="0.25">
      <c r="A35" s="172" t="s">
        <v>320</v>
      </c>
      <c r="B35" s="30" t="s">
        <v>153</v>
      </c>
      <c r="C35" s="143"/>
      <c r="D35" s="46"/>
      <c r="H35" s="27"/>
      <c r="J35" s="54"/>
    </row>
    <row r="36" spans="1:10" s="24" customFormat="1" ht="20.149999999999999" customHeight="1" x14ac:dyDescent="0.25">
      <c r="A36" s="172" t="s">
        <v>322</v>
      </c>
      <c r="B36" s="30" t="s">
        <v>154</v>
      </c>
      <c r="C36" s="143"/>
      <c r="D36" s="46"/>
      <c r="H36" s="27"/>
      <c r="J36" s="54"/>
    </row>
    <row r="37" spans="1:10" s="24" customFormat="1" ht="20.149999999999999" customHeight="1" x14ac:dyDescent="0.25">
      <c r="A37" s="172" t="s">
        <v>323</v>
      </c>
      <c r="B37" s="30" t="s">
        <v>155</v>
      </c>
      <c r="C37" s="143"/>
      <c r="D37" s="46"/>
      <c r="H37" s="27"/>
      <c r="J37" s="54"/>
    </row>
    <row r="38" spans="1:10" s="24" customFormat="1" ht="20.149999999999999" customHeight="1" x14ac:dyDescent="0.25">
      <c r="A38" s="172" t="s">
        <v>324</v>
      </c>
      <c r="B38" s="30" t="s">
        <v>156</v>
      </c>
      <c r="C38" s="143"/>
      <c r="D38" s="46"/>
      <c r="H38" s="27"/>
      <c r="J38" s="54"/>
    </row>
    <row r="39" spans="1:10" s="24" customFormat="1" ht="20.149999999999999" customHeight="1" x14ac:dyDescent="0.25">
      <c r="A39" s="172" t="s">
        <v>325</v>
      </c>
      <c r="B39" s="30" t="s">
        <v>157</v>
      </c>
      <c r="C39" s="143"/>
      <c r="D39" s="46"/>
      <c r="H39" s="27"/>
      <c r="J39" s="54"/>
    </row>
    <row r="40" spans="1:10" s="24" customFormat="1" ht="20.149999999999999" customHeight="1" x14ac:dyDescent="0.25">
      <c r="A40" s="172" t="s">
        <v>326</v>
      </c>
      <c r="B40" s="30" t="s">
        <v>158</v>
      </c>
      <c r="C40" s="143"/>
      <c r="D40" s="46"/>
      <c r="H40" s="27"/>
      <c r="J40" s="54"/>
    </row>
    <row r="41" spans="1:10" s="24" customFormat="1" ht="20.149999999999999" customHeight="1" x14ac:dyDescent="0.25">
      <c r="A41" s="172" t="s">
        <v>327</v>
      </c>
      <c r="B41" s="30" t="s">
        <v>159</v>
      </c>
      <c r="C41" s="143"/>
      <c r="D41" s="46"/>
      <c r="H41" s="27"/>
      <c r="J41" s="54"/>
    </row>
    <row r="42" spans="1:10" s="24" customFormat="1" ht="20.149999999999999" customHeight="1" x14ac:dyDescent="0.25">
      <c r="A42" s="172" t="s">
        <v>328</v>
      </c>
      <c r="B42" s="30" t="s">
        <v>160</v>
      </c>
      <c r="C42" s="143"/>
      <c r="D42" s="46"/>
      <c r="H42" s="27"/>
      <c r="J42" s="54"/>
    </row>
    <row r="43" spans="1:10" s="24" customFormat="1" ht="20.149999999999999" customHeight="1" x14ac:dyDescent="0.25">
      <c r="A43" s="172" t="s">
        <v>329</v>
      </c>
      <c r="B43" s="30" t="s">
        <v>182</v>
      </c>
      <c r="C43" s="143"/>
      <c r="D43" s="46"/>
      <c r="H43" s="27"/>
      <c r="J43" s="54"/>
    </row>
    <row r="44" spans="1:10" s="24" customFormat="1" ht="20.149999999999999" customHeight="1" x14ac:dyDescent="0.25">
      <c r="A44" s="172" t="s">
        <v>330</v>
      </c>
      <c r="B44" s="30" t="s">
        <v>183</v>
      </c>
      <c r="C44" s="143"/>
      <c r="D44" s="46"/>
      <c r="H44" s="27"/>
      <c r="J44" s="54"/>
    </row>
    <row r="45" spans="1:10" s="24" customFormat="1" ht="20.149999999999999" customHeight="1" x14ac:dyDescent="0.25">
      <c r="A45" s="172" t="s">
        <v>331</v>
      </c>
      <c r="B45" s="30" t="s">
        <v>185</v>
      </c>
      <c r="C45" s="143"/>
      <c r="D45" s="46"/>
      <c r="H45" s="27"/>
      <c r="J45" s="54"/>
    </row>
    <row r="46" spans="1:10" s="24" customFormat="1" ht="20.149999999999999" customHeight="1" x14ac:dyDescent="0.25">
      <c r="A46" s="172" t="s">
        <v>332</v>
      </c>
      <c r="B46" s="30" t="s">
        <v>186</v>
      </c>
      <c r="C46" s="143"/>
      <c r="D46" s="46"/>
      <c r="H46" s="27"/>
      <c r="J46" s="54"/>
    </row>
    <row r="47" spans="1:10" s="24" customFormat="1" ht="30" customHeight="1" x14ac:dyDescent="0.25">
      <c r="A47" s="51"/>
      <c r="B47" s="53" t="s">
        <v>184</v>
      </c>
      <c r="C47" s="352"/>
      <c r="D47" s="46"/>
      <c r="H47" s="27"/>
      <c r="J47" s="54"/>
    </row>
    <row r="48" spans="1:10" s="24" customFormat="1" ht="19.5" customHeight="1" x14ac:dyDescent="0.25">
      <c r="A48" s="172" t="s">
        <v>333</v>
      </c>
      <c r="B48" s="30" t="s">
        <v>112</v>
      </c>
      <c r="C48" s="355">
        <v>36526</v>
      </c>
      <c r="D48" s="172" t="s">
        <v>743</v>
      </c>
      <c r="H48" s="27"/>
      <c r="J48" s="54"/>
    </row>
    <row r="49" spans="1:10" s="24" customFormat="1" ht="20.149999999999999" customHeight="1" thickBot="1" x14ac:dyDescent="0.3">
      <c r="A49" s="172" t="s">
        <v>334</v>
      </c>
      <c r="B49" s="30" t="s">
        <v>137</v>
      </c>
      <c r="C49" s="356">
        <v>36891</v>
      </c>
      <c r="D49" s="172" t="s">
        <v>744</v>
      </c>
      <c r="E49" s="36"/>
      <c r="J49" s="54"/>
    </row>
    <row r="50" spans="1:10" ht="13" x14ac:dyDescent="0.3">
      <c r="A50" s="22"/>
      <c r="B50" s="4"/>
      <c r="H50" s="3"/>
      <c r="J50" s="55"/>
    </row>
    <row r="56" spans="1:10" hidden="1" x14ac:dyDescent="0.25">
      <c r="B56" s="316" t="s">
        <v>461</v>
      </c>
      <c r="D56" s="170"/>
    </row>
    <row r="57" spans="1:10" ht="14.5" hidden="1" x14ac:dyDescent="0.25">
      <c r="B57" s="316" t="s">
        <v>305</v>
      </c>
      <c r="C57" s="1" t="b">
        <f>IF(C48=D57, FALSE, TRUE)</f>
        <v>0</v>
      </c>
      <c r="D57" s="328">
        <v>36526</v>
      </c>
    </row>
    <row r="58" spans="1:10" ht="14.5" hidden="1" x14ac:dyDescent="0.25">
      <c r="B58" s="316" t="s">
        <v>304</v>
      </c>
      <c r="C58" s="1" t="b">
        <f>IF(C49=D58, FALSE, TRUE)</f>
        <v>0</v>
      </c>
      <c r="D58" s="328">
        <v>36891</v>
      </c>
    </row>
    <row r="59" spans="1:10" hidden="1" x14ac:dyDescent="0.25">
      <c r="D59" s="170"/>
    </row>
    <row r="60" spans="1:10" hidden="1" x14ac:dyDescent="0.25">
      <c r="B60" s="316" t="s">
        <v>345</v>
      </c>
      <c r="C60" s="1" t="b">
        <f>IF(OR(C19=B62, C20=B62, C19="", C20=""), FALSE,TRUE)</f>
        <v>0</v>
      </c>
    </row>
    <row r="61" spans="1:10" hidden="1" x14ac:dyDescent="0.25">
      <c r="B61" s="316" t="s">
        <v>354</v>
      </c>
      <c r="C61" s="1" t="str">
        <f>CONCATENATE(C19,C20)</f>
        <v/>
      </c>
    </row>
    <row r="62" spans="1:10" hidden="1" x14ac:dyDescent="0.25">
      <c r="B62" s="316" t="s">
        <v>629</v>
      </c>
    </row>
    <row r="63" spans="1:10" hidden="1" x14ac:dyDescent="0.25">
      <c r="B63" s="497" t="s">
        <v>630</v>
      </c>
    </row>
    <row r="64" spans="1:10" hidden="1" x14ac:dyDescent="0.25">
      <c r="B64" s="1" t="s">
        <v>347</v>
      </c>
    </row>
  </sheetData>
  <sheetProtection password="EAC6" sheet="1" objects="1" scenarios="1"/>
  <dataConsolidate/>
  <customSheetViews>
    <customSheetView guid="{685A2E79-1796-44F8-B950-02A0300E5822}" fitToPage="1" topLeftCell="A25">
      <selection activeCell="C50" sqref="C50"/>
      <colBreaks count="1" manualBreakCount="1">
        <brk id="5" max="1048575" man="1"/>
      </colBreaks>
      <pageMargins left="0.25" right="0.25" top="1" bottom="1" header="0.5" footer="0.5"/>
      <printOptions horizontalCentered="1"/>
      <pageSetup scale="79" orientation="portrait" r:id="rId1"/>
      <headerFooter alignWithMargins="0">
        <oddHeader>&amp;C&amp;"Arial,Bold"&amp;14Adult Foster Care Cost Report</oddHeader>
        <oddFooter xml:space="preserve">&amp;LLast Run: &amp;D
&amp;C&amp;P&amp;RAFC Cost Report Revised  6/1/2014
</oddFooter>
      </headerFooter>
    </customSheetView>
    <customSheetView guid="{3CF3A837-7145-4E2E-8915-BA37DFFD1C31}" scale="110" showPageBreaks="1" fitToPage="1" printArea="1" showRuler="0">
      <selection activeCell="C6" sqref="C6"/>
      <colBreaks count="1" manualBreakCount="1">
        <brk id="5" max="1048575" man="1"/>
      </colBreaks>
      <pageMargins left="0.25" right="0.25" top="1" bottom="1" header="0.5" footer="0.5"/>
      <printOptions horizontalCentered="1"/>
      <pageSetup scale="87" orientation="portrait" r:id="rId2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43E61ED1-6D84-4C84-A41C-B12F632B2CE1}" scale="110" showPageBreaks="1" fitToPage="1" printArea="1">
      <selection activeCell="B5" sqref="B5"/>
      <colBreaks count="1" manualBreakCount="1">
        <brk id="5" max="1048575" man="1"/>
      </colBreaks>
      <pageMargins left="0.25" right="0.25" top="1" bottom="1" header="0.5" footer="0.5"/>
      <printOptions horizontalCentered="1"/>
      <pageSetup scale="87" orientation="portrait" r:id="rId3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</customSheetViews>
  <mergeCells count="5">
    <mergeCell ref="B14:D14"/>
    <mergeCell ref="A1:D1"/>
    <mergeCell ref="B4:C4"/>
    <mergeCell ref="E19:E20"/>
    <mergeCell ref="B13:D13"/>
  </mergeCells>
  <phoneticPr fontId="4" type="noConversion"/>
  <dataValidations xWindow="727" yWindow="722" count="4">
    <dataValidation type="list" errorStyle="warning" allowBlank="1" showInputMessage="1" showErrorMessage="1" errorTitle="Invalid Entry" error="Values Must Be Selected From The List." promptTitle="Type of Care" prompt="Values must be selected from the list." sqref="C46 C36 C38 C40 C42 C44">
      <formula1>TypeOfCare</formula1>
    </dataValidation>
    <dataValidation type="date" showInputMessage="1" showErrorMessage="1" errorTitle="Enter a date" error="You must enter a fiscal year end date using the mm/dd/yyyy format." promptTitle="Enter a date" prompt="You must enter a fiscal year end date using the mm/dd/yyyy format." sqref="C49 D58">
      <formula1>36526</formula1>
      <formula2>73050</formula2>
    </dataValidation>
    <dataValidation type="date" showInputMessage="1" showErrorMessage="1" errorTitle="Enter a date" error="You must enter a fiscal year start date using the mm/dd/yyyy format." promptTitle="Enter a date" prompt="You must enter a fiscal year start date using the mm/dd/yyyy format." sqref="C48 D57">
      <formula1>36526</formula1>
      <formula2>73050</formula2>
    </dataValidation>
    <dataValidation type="custom" allowBlank="1" showInputMessage="1" showErrorMessage="1" errorTitle="9-Digit MassHealth ID #" error="You must enter your 9-Digit MassHealth ID number. " promptTitle="9-Digit MassHealth Number" prompt="You must enter a 9-Digit MassHealth ID number. " sqref="C19">
      <formula1>AND(ISNUMBER(C19),LEN(C19)=9)</formula1>
    </dataValidation>
  </dataValidations>
  <hyperlinks>
    <hyperlink ref="D18" location="AFC!A1" display="Click here if your Agency Name does not appear in this list. "/>
    <hyperlink ref="C6" r:id="rId4"/>
    <hyperlink ref="C15" r:id="rId5" display="CHIA.DATA@STATE.MA.US"/>
  </hyperlinks>
  <printOptions horizontalCentered="1"/>
  <pageMargins left="0.25" right="0.25" top="1" bottom="1" header="0.5" footer="0.5"/>
  <pageSetup scale="46" orientation="portrait" r:id="rId6"/>
  <headerFooter scaleWithDoc="0" alignWithMargins="0"/>
  <colBreaks count="1" manualBreakCount="1">
    <brk id="5" max="1048575" man="1"/>
  </colBreaks>
  <legacyDrawing r:id="rId7"/>
  <extLst>
    <ext xmlns:x14="http://schemas.microsoft.com/office/spreadsheetml/2009/9/main" uri="{CCE6A557-97BC-4b89-ADB6-D9C93CAAB3DF}">
      <x14:dataValidations xmlns:xm="http://schemas.microsoft.com/office/excel/2006/main" xWindow="727" yWindow="722" count="1">
        <x14:dataValidation type="list" allowBlank="1" showInputMessage="1" showErrorMessage="1" errorTitle="Invalid Entry" error="You must select a name from the list. _x000a__x000a_If the name of your agency DOES NOT appear in the Agency list, follow the link to enter the name of your agency." promptTitle="Agency Name" prompt="Please select an agency name from the list.">
          <x14:formula1>
            <xm:f>AFC!$A$7:$A$114</xm:f>
          </x14:formula1>
          <xm:sqref>C18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I33"/>
  <sheetViews>
    <sheetView zoomScaleNormal="100" workbookViewId="0">
      <selection activeCell="B2" sqref="B2"/>
    </sheetView>
  </sheetViews>
  <sheetFormatPr defaultColWidth="9.1796875" defaultRowHeight="12.5" x14ac:dyDescent="0.25"/>
  <cols>
    <col min="1" max="1" width="25.7265625" style="1" customWidth="1"/>
    <col min="2" max="2" width="40.7265625" style="1" customWidth="1"/>
    <col min="3" max="8" width="15.7265625" style="1" customWidth="1"/>
    <col min="9" max="9" width="50.54296875" style="1" customWidth="1"/>
    <col min="10" max="16384" width="9.1796875" style="1"/>
  </cols>
  <sheetData>
    <row r="1" spans="1:9" s="24" customFormat="1" ht="30" customHeight="1" x14ac:dyDescent="0.25">
      <c r="A1" s="56" t="s">
        <v>485</v>
      </c>
      <c r="B1" s="35"/>
      <c r="C1" s="35"/>
      <c r="D1" s="35"/>
      <c r="E1" s="35"/>
      <c r="F1" s="35"/>
      <c r="G1" s="35"/>
      <c r="H1" s="35"/>
    </row>
    <row r="2" spans="1:9" s="24" customFormat="1" ht="30" customHeight="1" x14ac:dyDescent="0.25">
      <c r="A2" s="364" t="s">
        <v>306</v>
      </c>
      <c r="B2" s="174" t="str">
        <f>'General Information'!B3</f>
        <v>You MUST select your provider name in the General Information tab, line item G1.</v>
      </c>
      <c r="C2" s="35"/>
      <c r="D2" s="35"/>
      <c r="E2" s="35"/>
      <c r="F2" s="35"/>
      <c r="G2" s="35"/>
      <c r="H2" s="35"/>
    </row>
    <row r="3" spans="1:9" s="24" customFormat="1" ht="30" customHeight="1" x14ac:dyDescent="0.25">
      <c r="A3" s="531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1"/>
      <c r="C3" s="531"/>
      <c r="D3" s="531"/>
      <c r="E3" s="531"/>
      <c r="F3" s="531"/>
      <c r="G3" s="531"/>
      <c r="H3" s="531"/>
    </row>
    <row r="4" spans="1:9" ht="60" customHeight="1" thickBot="1" x14ac:dyDescent="0.3">
      <c r="A4" s="181"/>
      <c r="B4" s="534" t="s">
        <v>477</v>
      </c>
      <c r="C4" s="534"/>
      <c r="D4" s="534"/>
      <c r="E4" s="534"/>
      <c r="F4" s="534"/>
      <c r="G4" s="181"/>
      <c r="H4" s="181"/>
    </row>
    <row r="5" spans="1:9" ht="5.15" customHeight="1" x14ac:dyDescent="0.25">
      <c r="A5" s="184"/>
      <c r="B5" s="185"/>
      <c r="C5" s="185"/>
      <c r="D5" s="448"/>
      <c r="E5" s="185"/>
      <c r="F5" s="185"/>
      <c r="G5" s="185"/>
      <c r="H5" s="186"/>
    </row>
    <row r="6" spans="1:9" s="24" customFormat="1" ht="30" customHeight="1" thickBot="1" x14ac:dyDescent="0.3">
      <c r="A6" s="76" t="s">
        <v>557</v>
      </c>
      <c r="B6" s="37" t="s">
        <v>170</v>
      </c>
      <c r="C6" s="411" t="s">
        <v>130</v>
      </c>
      <c r="D6" s="412" t="s">
        <v>15</v>
      </c>
      <c r="E6" s="413" t="s">
        <v>131</v>
      </c>
      <c r="F6" s="413" t="s">
        <v>132</v>
      </c>
      <c r="G6" s="413" t="s">
        <v>133</v>
      </c>
      <c r="H6" s="77" t="s">
        <v>134</v>
      </c>
    </row>
    <row r="7" spans="1:9" s="24" customFormat="1" ht="20.149999999999999" customHeight="1" thickTop="1" x14ac:dyDescent="0.25">
      <c r="A7" s="151">
        <v>1</v>
      </c>
      <c r="B7" s="154"/>
      <c r="C7" s="103">
        <f>IFERROR(E7/D7,0)</f>
        <v>0</v>
      </c>
      <c r="D7" s="207"/>
      <c r="E7" s="348"/>
      <c r="F7" s="444"/>
      <c r="G7" s="444"/>
      <c r="H7" s="370"/>
      <c r="I7" s="498" t="s">
        <v>476</v>
      </c>
    </row>
    <row r="8" spans="1:9" s="24" customFormat="1" ht="20.149999999999999" customHeight="1" x14ac:dyDescent="0.25">
      <c r="A8" s="369">
        <v>2</v>
      </c>
      <c r="B8" s="154"/>
      <c r="C8" s="103">
        <f t="shared" ref="C8:C32" si="0">IFERROR(E8/D8,0)</f>
        <v>0</v>
      </c>
      <c r="D8" s="207"/>
      <c r="E8" s="348"/>
      <c r="F8" s="444"/>
      <c r="G8" s="444"/>
      <c r="H8" s="370"/>
    </row>
    <row r="9" spans="1:9" s="24" customFormat="1" ht="20.149999999999999" customHeight="1" x14ac:dyDescent="0.25">
      <c r="A9" s="369">
        <v>3</v>
      </c>
      <c r="B9" s="154"/>
      <c r="C9" s="103">
        <f t="shared" si="0"/>
        <v>0</v>
      </c>
      <c r="D9" s="207"/>
      <c r="E9" s="348"/>
      <c r="F9" s="444"/>
      <c r="G9" s="444"/>
      <c r="H9" s="370"/>
    </row>
    <row r="10" spans="1:9" s="24" customFormat="1" ht="20.149999999999999" customHeight="1" x14ac:dyDescent="0.25">
      <c r="A10" s="369">
        <v>4</v>
      </c>
      <c r="B10" s="154"/>
      <c r="C10" s="103">
        <f t="shared" si="0"/>
        <v>0</v>
      </c>
      <c r="D10" s="207"/>
      <c r="E10" s="348"/>
      <c r="F10" s="444"/>
      <c r="G10" s="444"/>
      <c r="H10" s="370"/>
    </row>
    <row r="11" spans="1:9" s="24" customFormat="1" ht="20.149999999999999" customHeight="1" x14ac:dyDescent="0.25">
      <c r="A11" s="369">
        <v>5</v>
      </c>
      <c r="B11" s="154"/>
      <c r="C11" s="103">
        <f t="shared" si="0"/>
        <v>0</v>
      </c>
      <c r="D11" s="207"/>
      <c r="E11" s="348"/>
      <c r="F11" s="444"/>
      <c r="G11" s="444"/>
      <c r="H11" s="370"/>
    </row>
    <row r="12" spans="1:9" s="24" customFormat="1" ht="20.149999999999999" customHeight="1" x14ac:dyDescent="0.25">
      <c r="A12" s="369">
        <v>6</v>
      </c>
      <c r="B12" s="154"/>
      <c r="C12" s="103">
        <f t="shared" si="0"/>
        <v>0</v>
      </c>
      <c r="D12" s="207"/>
      <c r="E12" s="348"/>
      <c r="F12" s="444"/>
      <c r="G12" s="444"/>
      <c r="H12" s="370"/>
    </row>
    <row r="13" spans="1:9" s="24" customFormat="1" ht="20.149999999999999" customHeight="1" x14ac:dyDescent="0.25">
      <c r="A13" s="369">
        <v>7</v>
      </c>
      <c r="B13" s="154"/>
      <c r="C13" s="103">
        <f t="shared" si="0"/>
        <v>0</v>
      </c>
      <c r="D13" s="207"/>
      <c r="E13" s="348"/>
      <c r="F13" s="444"/>
      <c r="G13" s="444"/>
      <c r="H13" s="370"/>
    </row>
    <row r="14" spans="1:9" s="24" customFormat="1" ht="20.149999999999999" customHeight="1" x14ac:dyDescent="0.25">
      <c r="A14" s="369">
        <v>8</v>
      </c>
      <c r="B14" s="154"/>
      <c r="C14" s="103">
        <f>IFERROR(E14/D14,0)</f>
        <v>0</v>
      </c>
      <c r="D14" s="207"/>
      <c r="E14" s="348"/>
      <c r="F14" s="444"/>
      <c r="G14" s="444"/>
      <c r="H14" s="370"/>
    </row>
    <row r="15" spans="1:9" s="24" customFormat="1" ht="20.149999999999999" customHeight="1" x14ac:dyDescent="0.25">
      <c r="A15" s="369">
        <v>9</v>
      </c>
      <c r="B15" s="154"/>
      <c r="C15" s="103">
        <f t="shared" si="0"/>
        <v>0</v>
      </c>
      <c r="D15" s="207"/>
      <c r="E15" s="348"/>
      <c r="F15" s="444"/>
      <c r="G15" s="444"/>
      <c r="H15" s="370"/>
    </row>
    <row r="16" spans="1:9" s="24" customFormat="1" ht="20.149999999999999" customHeight="1" x14ac:dyDescent="0.25">
      <c r="A16" s="369">
        <v>10</v>
      </c>
      <c r="B16" s="154"/>
      <c r="C16" s="103">
        <f t="shared" si="0"/>
        <v>0</v>
      </c>
      <c r="D16" s="207"/>
      <c r="E16" s="348"/>
      <c r="F16" s="444"/>
      <c r="G16" s="444"/>
      <c r="H16" s="370"/>
    </row>
    <row r="17" spans="1:9" s="24" customFormat="1" ht="20.149999999999999" customHeight="1" x14ac:dyDescent="0.25">
      <c r="A17" s="369">
        <v>11</v>
      </c>
      <c r="B17" s="154"/>
      <c r="C17" s="103">
        <f t="shared" si="0"/>
        <v>0</v>
      </c>
      <c r="D17" s="207"/>
      <c r="E17" s="348"/>
      <c r="F17" s="444"/>
      <c r="G17" s="444"/>
      <c r="H17" s="370"/>
    </row>
    <row r="18" spans="1:9" s="24" customFormat="1" ht="20.149999999999999" customHeight="1" x14ac:dyDescent="0.25">
      <c r="A18" s="369">
        <v>12</v>
      </c>
      <c r="B18" s="154"/>
      <c r="C18" s="103">
        <f t="shared" si="0"/>
        <v>0</v>
      </c>
      <c r="D18" s="207"/>
      <c r="E18" s="348"/>
      <c r="F18" s="444"/>
      <c r="G18" s="444"/>
      <c r="H18" s="370"/>
    </row>
    <row r="19" spans="1:9" s="24" customFormat="1" ht="20.149999999999999" customHeight="1" x14ac:dyDescent="0.25">
      <c r="A19" s="369">
        <v>13</v>
      </c>
      <c r="B19" s="154"/>
      <c r="C19" s="103">
        <f t="shared" si="0"/>
        <v>0</v>
      </c>
      <c r="D19" s="207"/>
      <c r="E19" s="348"/>
      <c r="F19" s="444"/>
      <c r="G19" s="444"/>
      <c r="H19" s="370"/>
    </row>
    <row r="20" spans="1:9" s="24" customFormat="1" ht="20.149999999999999" customHeight="1" x14ac:dyDescent="0.25">
      <c r="A20" s="369">
        <v>14</v>
      </c>
      <c r="B20" s="154"/>
      <c r="C20" s="103">
        <f t="shared" si="0"/>
        <v>0</v>
      </c>
      <c r="D20" s="207"/>
      <c r="E20" s="348"/>
      <c r="F20" s="444"/>
      <c r="G20" s="444"/>
      <c r="H20" s="370"/>
    </row>
    <row r="21" spans="1:9" s="24" customFormat="1" ht="20.149999999999999" customHeight="1" x14ac:dyDescent="0.25">
      <c r="A21" s="369">
        <v>15</v>
      </c>
      <c r="B21" s="154"/>
      <c r="C21" s="103">
        <f t="shared" si="0"/>
        <v>0</v>
      </c>
      <c r="D21" s="207"/>
      <c r="E21" s="348"/>
      <c r="F21" s="444"/>
      <c r="G21" s="444"/>
      <c r="H21" s="370"/>
    </row>
    <row r="22" spans="1:9" s="24" customFormat="1" ht="20.149999999999999" customHeight="1" x14ac:dyDescent="0.25">
      <c r="A22" s="369">
        <v>16</v>
      </c>
      <c r="B22" s="154"/>
      <c r="C22" s="103">
        <f t="shared" si="0"/>
        <v>0</v>
      </c>
      <c r="D22" s="207"/>
      <c r="E22" s="348"/>
      <c r="F22" s="444"/>
      <c r="G22" s="444"/>
      <c r="H22" s="370"/>
    </row>
    <row r="23" spans="1:9" s="24" customFormat="1" ht="20.149999999999999" customHeight="1" x14ac:dyDescent="0.25">
      <c r="A23" s="369">
        <v>17</v>
      </c>
      <c r="B23" s="154"/>
      <c r="C23" s="103">
        <f t="shared" si="0"/>
        <v>0</v>
      </c>
      <c r="D23" s="207"/>
      <c r="E23" s="348"/>
      <c r="F23" s="444"/>
      <c r="G23" s="444"/>
      <c r="H23" s="370"/>
    </row>
    <row r="24" spans="1:9" s="24" customFormat="1" ht="20.149999999999999" customHeight="1" x14ac:dyDescent="0.25">
      <c r="A24" s="369">
        <v>18</v>
      </c>
      <c r="B24" s="154"/>
      <c r="C24" s="103">
        <f t="shared" si="0"/>
        <v>0</v>
      </c>
      <c r="D24" s="207"/>
      <c r="E24" s="348"/>
      <c r="F24" s="444"/>
      <c r="G24" s="444"/>
      <c r="H24" s="370"/>
    </row>
    <row r="25" spans="1:9" s="24" customFormat="1" ht="20.149999999999999" customHeight="1" x14ac:dyDescent="0.25">
      <c r="A25" s="369">
        <v>19</v>
      </c>
      <c r="B25" s="154"/>
      <c r="C25" s="103">
        <f t="shared" si="0"/>
        <v>0</v>
      </c>
      <c r="D25" s="207"/>
      <c r="E25" s="348"/>
      <c r="F25" s="444"/>
      <c r="G25" s="444"/>
      <c r="H25" s="370"/>
    </row>
    <row r="26" spans="1:9" s="24" customFormat="1" ht="20.149999999999999" customHeight="1" x14ac:dyDescent="0.25">
      <c r="A26" s="369">
        <v>20</v>
      </c>
      <c r="B26" s="154"/>
      <c r="C26" s="103">
        <f t="shared" si="0"/>
        <v>0</v>
      </c>
      <c r="D26" s="207"/>
      <c r="E26" s="348"/>
      <c r="F26" s="444"/>
      <c r="G26" s="444"/>
      <c r="H26" s="370"/>
    </row>
    <row r="27" spans="1:9" s="24" customFormat="1" ht="20.149999999999999" customHeight="1" x14ac:dyDescent="0.25">
      <c r="A27" s="369">
        <v>21</v>
      </c>
      <c r="B27" s="154"/>
      <c r="C27" s="103">
        <f t="shared" si="0"/>
        <v>0</v>
      </c>
      <c r="D27" s="207"/>
      <c r="E27" s="348"/>
      <c r="F27" s="444"/>
      <c r="G27" s="444"/>
      <c r="H27" s="370"/>
    </row>
    <row r="28" spans="1:9" s="24" customFormat="1" ht="20.149999999999999" customHeight="1" x14ac:dyDescent="0.25">
      <c r="A28" s="369">
        <v>22</v>
      </c>
      <c r="B28" s="154"/>
      <c r="C28" s="103">
        <f t="shared" si="0"/>
        <v>0</v>
      </c>
      <c r="D28" s="207"/>
      <c r="E28" s="348"/>
      <c r="F28" s="444"/>
      <c r="G28" s="444"/>
      <c r="H28" s="370"/>
    </row>
    <row r="29" spans="1:9" s="24" customFormat="1" ht="20.149999999999999" customHeight="1" x14ac:dyDescent="0.25">
      <c r="A29" s="369">
        <v>23</v>
      </c>
      <c r="B29" s="154"/>
      <c r="C29" s="103">
        <f t="shared" si="0"/>
        <v>0</v>
      </c>
      <c r="D29" s="207"/>
      <c r="E29" s="348"/>
      <c r="F29" s="444"/>
      <c r="G29" s="444"/>
      <c r="H29" s="370"/>
    </row>
    <row r="30" spans="1:9" s="24" customFormat="1" ht="20.149999999999999" customHeight="1" x14ac:dyDescent="0.25">
      <c r="A30" s="369">
        <v>24</v>
      </c>
      <c r="B30" s="154"/>
      <c r="C30" s="103">
        <f t="shared" si="0"/>
        <v>0</v>
      </c>
      <c r="D30" s="207"/>
      <c r="E30" s="348"/>
      <c r="F30" s="444"/>
      <c r="G30" s="444"/>
      <c r="H30" s="370"/>
    </row>
    <row r="31" spans="1:9" s="24" customFormat="1" ht="20.149999999999999" customHeight="1" x14ac:dyDescent="0.25">
      <c r="A31" s="369">
        <v>25</v>
      </c>
      <c r="B31" s="154"/>
      <c r="C31" s="103">
        <f t="shared" si="0"/>
        <v>0</v>
      </c>
      <c r="D31" s="207"/>
      <c r="E31" s="348"/>
      <c r="F31" s="444"/>
      <c r="G31" s="444"/>
      <c r="H31" s="370"/>
    </row>
    <row r="32" spans="1:9" s="24" customFormat="1" ht="20.149999999999999" customHeight="1" x14ac:dyDescent="0.25">
      <c r="A32" s="372">
        <v>26</v>
      </c>
      <c r="B32" s="445"/>
      <c r="C32" s="103">
        <f t="shared" si="0"/>
        <v>0</v>
      </c>
      <c r="D32" s="446"/>
      <c r="E32" s="348"/>
      <c r="F32" s="447"/>
      <c r="G32" s="447"/>
      <c r="H32" s="374"/>
      <c r="I32" s="498" t="s">
        <v>476</v>
      </c>
    </row>
    <row r="33" spans="1:8" s="24" customFormat="1" ht="30" customHeight="1" thickBot="1" x14ac:dyDescent="0.3">
      <c r="A33" s="43"/>
      <c r="B33" s="336" t="s">
        <v>203</v>
      </c>
      <c r="C33" s="86"/>
      <c r="D33" s="97">
        <f>SUM(D7:D32)</f>
        <v>0</v>
      </c>
      <c r="E33" s="94">
        <f>SUM(E7:E32)</f>
        <v>0</v>
      </c>
      <c r="F33" s="94">
        <f>SUM(F7:F32)</f>
        <v>0</v>
      </c>
      <c r="G33" s="94">
        <f>SUM(G7:G32)</f>
        <v>0</v>
      </c>
      <c r="H33" s="93">
        <f>SUM(H7:H32)</f>
        <v>0</v>
      </c>
    </row>
  </sheetData>
  <sheetProtection password="EAC6" sheet="1" objects="1" scenarios="1"/>
  <customSheetViews>
    <customSheetView guid="{685A2E79-1796-44F8-B950-02A0300E5822}" fitToPage="1" topLeftCell="A4">
      <selection activeCell="D33" sqref="D33"/>
      <pageMargins left="0.25" right="0.25" top="1" bottom="0.75" header="0.5" footer="0.5"/>
      <printOptions horizontalCentered="1"/>
      <pageSetup scale="67" orientation="landscape" r:id="rId1"/>
      <headerFooter alignWithMargins="0">
        <oddHeader>&amp;C&amp;"Arial,Bold"&amp;14Adult Foster Care Cost Report</oddHeader>
        <oddFooter xml:space="preserve">&amp;LLast Run: &amp;D&amp;C&amp;P&amp;RAFC Cost Report Revised  6/1/2014
</oddFooter>
      </headerFooter>
    </customSheetView>
    <customSheetView guid="{3CF3A837-7145-4E2E-8915-BA37DFFD1C31}" scale="75" fitToPage="1" showRuler="0">
      <selection sqref="A1:H31"/>
      <pageMargins left="0.25" right="0.25" top="1" bottom="1" header="0.5" footer="0.5"/>
      <printOptions horizontalCentered="1"/>
      <pageSetup scale="71" orientation="landscape" r:id="rId2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43E61ED1-6D84-4C84-A41C-B12F632B2CE1}" scale="75" fitToPage="1">
      <pageMargins left="0.25" right="0.25" top="1" bottom="1" header="0.5" footer="0.5"/>
      <printOptions horizontalCentered="1"/>
      <pageSetup scale="71" orientation="landscape" r:id="rId3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</customSheetViews>
  <mergeCells count="2">
    <mergeCell ref="A3:H3"/>
    <mergeCell ref="B4:F4"/>
  </mergeCells>
  <phoneticPr fontId="4" type="noConversion"/>
  <dataValidations disablePrompts="1" count="2"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E7:H32">
      <formula1>-9999999999</formula1>
    </dataValidation>
    <dataValidation type="decimal" allowBlank="1" showInputMessage="1" showErrorMessage="1" errorTitle="Enter a number" error="Decimals allowed. " promptTitle="Enter a number" prompt="Decimals allowed." sqref="D7:D32">
      <formula1>0</formula1>
      <formula2>99999999</formula2>
    </dataValidation>
  </dataValidations>
  <hyperlinks>
    <hyperlink ref="I7" location="'C-Direct Care Expenses'!A1" display="Return to Direct Care Expenses Worksheet"/>
    <hyperlink ref="I32" location="'C-Direct Care Expenses'!A1" display="Return to Direct Care Expenses Worksheet"/>
  </hyperlinks>
  <printOptions horizontalCentered="1"/>
  <pageMargins left="0.25" right="0.25" top="1" bottom="0.75" header="0.5" footer="0.5"/>
  <pageSetup scale="67" orientation="landscape" r:id="rId4"/>
  <headerFooter scaleWithDoc="0" alignWithMargins="0">
    <oddHeader>&amp;C&amp;"Arial,Bold"&amp;14AFC Cost Report - FY2018</oddHeader>
  </headerFooter>
  <ignoredErrors>
    <ignoredError sqref="D33:H33" emptyCellReferenc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21"/>
  <sheetViews>
    <sheetView zoomScaleNormal="100" workbookViewId="0">
      <selection activeCell="A4" sqref="A4:E4"/>
    </sheetView>
  </sheetViews>
  <sheetFormatPr defaultColWidth="9.1796875" defaultRowHeight="12.5" x14ac:dyDescent="0.25"/>
  <cols>
    <col min="1" max="1" width="24.453125" style="1" customWidth="1"/>
    <col min="2" max="2" width="43.54296875" style="1" customWidth="1"/>
    <col min="3" max="5" width="15.7265625" style="1" customWidth="1"/>
    <col min="6" max="6" width="4" style="1" customWidth="1"/>
    <col min="7" max="12" width="9.1796875" style="5"/>
    <col min="13" max="13" width="19.1796875" style="5" customWidth="1"/>
    <col min="14" max="16384" width="9.1796875" style="5"/>
  </cols>
  <sheetData>
    <row r="1" spans="1:14" s="35" customFormat="1" ht="30" customHeight="1" x14ac:dyDescent="0.25">
      <c r="A1" s="25" t="s">
        <v>490</v>
      </c>
      <c r="B1" s="24"/>
      <c r="C1" s="24"/>
      <c r="D1" s="24"/>
      <c r="E1" s="24"/>
      <c r="F1" s="24"/>
    </row>
    <row r="2" spans="1:14" s="35" customFormat="1" ht="30" customHeight="1" x14ac:dyDescent="0.25">
      <c r="A2" s="364" t="s">
        <v>306</v>
      </c>
      <c r="B2" s="174" t="str">
        <f>'General Information'!B3</f>
        <v>You MUST select your provider name in the General Information tab, line item G1.</v>
      </c>
      <c r="C2" s="24"/>
      <c r="D2" s="24"/>
      <c r="E2" s="24"/>
      <c r="F2" s="24"/>
    </row>
    <row r="3" spans="1:14" ht="31.5" customHeight="1" x14ac:dyDescent="0.25">
      <c r="A3" s="533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3"/>
      <c r="C3" s="533"/>
      <c r="D3" s="533"/>
      <c r="E3" s="533"/>
      <c r="F3" s="167"/>
    </row>
    <row r="4" spans="1:14" ht="24" customHeight="1" x14ac:dyDescent="0.25">
      <c r="A4" s="533" t="s">
        <v>478</v>
      </c>
      <c r="B4" s="533"/>
      <c r="C4" s="533"/>
      <c r="D4" s="533"/>
      <c r="E4" s="533"/>
      <c r="F4" s="167"/>
    </row>
    <row r="5" spans="1:14" s="13" customFormat="1" ht="18.5" thickBot="1" x14ac:dyDescent="0.3">
      <c r="A5" s="1"/>
      <c r="B5" s="23"/>
      <c r="C5" s="1"/>
      <c r="D5" s="14"/>
      <c r="E5" s="17"/>
    </row>
    <row r="6" spans="1:14" s="35" customFormat="1" ht="30" customHeight="1" thickBot="1" x14ac:dyDescent="0.3">
      <c r="A6" s="351"/>
      <c r="B6" s="459"/>
      <c r="C6" s="463" t="s">
        <v>479</v>
      </c>
      <c r="D6" s="464" t="s">
        <v>291</v>
      </c>
      <c r="E6" s="465" t="s">
        <v>261</v>
      </c>
      <c r="F6" s="82"/>
      <c r="G6" s="41"/>
      <c r="H6" s="41"/>
      <c r="I6" s="41"/>
      <c r="J6" s="41"/>
      <c r="K6" s="41"/>
      <c r="L6" s="41"/>
      <c r="M6" s="41"/>
      <c r="N6" s="41"/>
    </row>
    <row r="7" spans="1:14" ht="20.149999999999999" customHeight="1" thickTop="1" thickBot="1" x14ac:dyDescent="0.35">
      <c r="A7" s="83" t="s">
        <v>491</v>
      </c>
      <c r="B7" s="351" t="s">
        <v>480</v>
      </c>
      <c r="C7" s="460"/>
      <c r="D7" s="461"/>
      <c r="E7" s="462"/>
      <c r="F7" s="351"/>
      <c r="G7" s="124" t="s">
        <v>353</v>
      </c>
      <c r="H7" s="194"/>
      <c r="I7" s="194"/>
      <c r="J7" s="194"/>
      <c r="K7" s="194"/>
      <c r="L7" s="194"/>
      <c r="M7" s="195"/>
      <c r="N7" s="114"/>
    </row>
    <row r="8" spans="1:14" ht="20.149999999999999" customHeight="1" x14ac:dyDescent="0.25">
      <c r="A8" s="83" t="s">
        <v>492</v>
      </c>
      <c r="B8" s="105" t="s">
        <v>481</v>
      </c>
      <c r="C8" s="349"/>
      <c r="D8" s="449"/>
      <c r="E8" s="450"/>
      <c r="F8" s="351"/>
      <c r="G8" s="114"/>
      <c r="H8" s="114"/>
      <c r="I8" s="114"/>
      <c r="J8" s="114"/>
      <c r="K8" s="114"/>
      <c r="L8" s="114"/>
      <c r="M8" s="114"/>
      <c r="N8" s="114"/>
    </row>
    <row r="9" spans="1:14" ht="20.149999999999999" customHeight="1" x14ac:dyDescent="0.25">
      <c r="A9" s="83" t="s">
        <v>493</v>
      </c>
      <c r="B9" s="105" t="s">
        <v>482</v>
      </c>
      <c r="C9" s="349"/>
      <c r="D9" s="449"/>
      <c r="E9" s="450"/>
      <c r="F9" s="351"/>
      <c r="G9" s="114"/>
      <c r="H9" s="114"/>
      <c r="I9" s="114"/>
      <c r="J9" s="114"/>
      <c r="K9" s="114"/>
      <c r="L9" s="114"/>
      <c r="M9" s="114"/>
      <c r="N9" s="114"/>
    </row>
    <row r="10" spans="1:14" ht="20.149999999999999" customHeight="1" x14ac:dyDescent="0.25">
      <c r="A10" s="83" t="s">
        <v>494</v>
      </c>
      <c r="B10" s="105" t="s">
        <v>483</v>
      </c>
      <c r="C10" s="451"/>
      <c r="D10" s="452"/>
      <c r="E10" s="453"/>
      <c r="F10" s="351"/>
      <c r="G10" s="114"/>
      <c r="H10" s="114"/>
      <c r="I10" s="114"/>
      <c r="J10" s="114"/>
      <c r="K10" s="114"/>
      <c r="L10" s="114"/>
      <c r="M10" s="114"/>
      <c r="N10" s="114"/>
    </row>
    <row r="11" spans="1:14" s="35" customFormat="1" ht="20.149999999999999" customHeight="1" thickBot="1" x14ac:dyDescent="0.3">
      <c r="A11" s="83" t="s">
        <v>495</v>
      </c>
      <c r="B11" s="105" t="s">
        <v>262</v>
      </c>
      <c r="C11" s="350">
        <f>SUM(C7:C10)</f>
        <v>0</v>
      </c>
      <c r="D11" s="95">
        <f>SUM(D7:D10)</f>
        <v>0</v>
      </c>
      <c r="E11" s="96">
        <f>SUM(E7:E10)</f>
        <v>0</v>
      </c>
      <c r="F11" s="189"/>
      <c r="G11" s="41"/>
      <c r="H11" s="41"/>
      <c r="I11" s="41"/>
      <c r="J11" s="41"/>
      <c r="K11" s="41"/>
      <c r="L11" s="41"/>
      <c r="M11" s="41"/>
      <c r="N11" s="41"/>
    </row>
    <row r="12" spans="1:14" x14ac:dyDescent="0.25">
      <c r="A12" s="83"/>
      <c r="B12" s="351"/>
      <c r="C12" s="351"/>
      <c r="D12" s="351"/>
      <c r="E12" s="351"/>
      <c r="F12" s="351"/>
      <c r="G12" s="114"/>
      <c r="H12" s="114"/>
      <c r="I12" s="114"/>
      <c r="J12" s="114"/>
      <c r="K12" s="114"/>
      <c r="L12" s="114"/>
      <c r="M12" s="114"/>
      <c r="N12" s="114"/>
    </row>
    <row r="13" spans="1:14" x14ac:dyDescent="0.25">
      <c r="A13" s="83"/>
      <c r="B13" s="351"/>
      <c r="C13" s="454"/>
      <c r="D13" s="351"/>
      <c r="E13" s="351"/>
      <c r="F13" s="351"/>
      <c r="G13" s="114"/>
      <c r="H13" s="114"/>
      <c r="I13" s="114"/>
      <c r="J13" s="114"/>
      <c r="K13" s="114"/>
      <c r="L13" s="114"/>
      <c r="M13" s="114"/>
      <c r="N13" s="114"/>
    </row>
    <row r="14" spans="1:14" ht="13" x14ac:dyDescent="0.3">
      <c r="A14" s="83"/>
      <c r="B14" s="544" t="s">
        <v>746</v>
      </c>
      <c r="C14" s="544"/>
      <c r="D14" s="544"/>
      <c r="E14" s="544"/>
      <c r="F14" s="544"/>
      <c r="G14" s="114"/>
      <c r="H14" s="114"/>
      <c r="I14" s="114"/>
      <c r="J14" s="114"/>
      <c r="K14" s="114"/>
      <c r="L14" s="114"/>
      <c r="M14" s="114"/>
      <c r="N14" s="114"/>
    </row>
    <row r="15" spans="1:14" ht="13" thickBot="1" x14ac:dyDescent="0.3">
      <c r="A15" s="83"/>
      <c r="B15" s="351"/>
      <c r="C15" s="351"/>
      <c r="D15" s="351"/>
      <c r="E15" s="351"/>
      <c r="F15" s="351"/>
      <c r="G15" s="114"/>
      <c r="H15" s="114"/>
      <c r="I15" s="114"/>
      <c r="J15" s="114"/>
      <c r="K15" s="114"/>
      <c r="L15" s="114"/>
      <c r="M15" s="114"/>
      <c r="N15" s="114"/>
    </row>
    <row r="16" spans="1:14" x14ac:dyDescent="0.25">
      <c r="A16" s="83" t="s">
        <v>496</v>
      </c>
      <c r="B16" s="351" t="s">
        <v>248</v>
      </c>
      <c r="C16" s="455"/>
      <c r="D16" s="351"/>
      <c r="E16" s="351"/>
      <c r="F16" s="351"/>
      <c r="G16" s="114"/>
      <c r="H16" s="114"/>
      <c r="I16" s="114"/>
      <c r="J16" s="114"/>
      <c r="K16" s="114"/>
      <c r="L16" s="114"/>
      <c r="M16" s="114"/>
      <c r="N16" s="114"/>
    </row>
    <row r="17" spans="1:14" ht="13" thickBot="1" x14ac:dyDescent="0.3">
      <c r="A17" s="83" t="s">
        <v>497</v>
      </c>
      <c r="B17" s="351" t="s">
        <v>249</v>
      </c>
      <c r="C17" s="456"/>
      <c r="D17" s="351"/>
      <c r="E17" s="351"/>
      <c r="F17" s="351"/>
      <c r="G17" s="114"/>
      <c r="H17" s="114"/>
      <c r="I17" s="114"/>
      <c r="J17" s="114"/>
      <c r="K17" s="114"/>
      <c r="L17" s="114"/>
      <c r="M17" s="114"/>
      <c r="N17" s="114"/>
    </row>
    <row r="18" spans="1:14" ht="13" thickBot="1" x14ac:dyDescent="0.3">
      <c r="A18" s="83"/>
      <c r="B18" s="351"/>
      <c r="C18" s="457"/>
      <c r="D18" s="351"/>
      <c r="E18" s="351"/>
      <c r="F18" s="351"/>
      <c r="G18" s="114"/>
      <c r="H18" s="114"/>
      <c r="I18" s="114"/>
      <c r="J18" s="114"/>
      <c r="K18" s="114"/>
      <c r="L18" s="114"/>
      <c r="M18" s="114"/>
      <c r="N18" s="114"/>
    </row>
    <row r="19" spans="1:14" ht="13" thickBot="1" x14ac:dyDescent="0.3">
      <c r="A19" s="83" t="s">
        <v>498</v>
      </c>
      <c r="B19" s="41" t="s">
        <v>749</v>
      </c>
      <c r="C19" s="458"/>
      <c r="D19" s="351"/>
      <c r="E19" s="351"/>
      <c r="F19" s="351"/>
      <c r="G19" s="114"/>
      <c r="H19" s="114"/>
      <c r="I19" s="114"/>
      <c r="J19" s="114"/>
      <c r="K19" s="114"/>
      <c r="L19" s="114"/>
      <c r="M19" s="114"/>
      <c r="N19" s="114"/>
    </row>
    <row r="20" spans="1:14" x14ac:dyDescent="0.25">
      <c r="A20" s="351"/>
      <c r="B20" s="41"/>
      <c r="C20" s="457"/>
      <c r="D20" s="351"/>
      <c r="E20" s="351"/>
      <c r="F20" s="351"/>
      <c r="G20" s="114"/>
      <c r="H20" s="114"/>
      <c r="I20" s="114"/>
      <c r="J20" s="114"/>
      <c r="K20" s="114"/>
      <c r="L20" s="114"/>
      <c r="M20" s="114"/>
      <c r="N20" s="114"/>
    </row>
    <row r="21" spans="1:14" x14ac:dyDescent="0.25">
      <c r="C21" s="5"/>
    </row>
  </sheetData>
  <customSheetViews>
    <customSheetView guid="{685A2E79-1796-44F8-B950-02A0300E5822}" fitToPage="1">
      <selection activeCell="C11" sqref="C11"/>
      <pageMargins left="0.25" right="0.25" top="1" bottom="0.75" header="0.5" footer="0.5"/>
      <printOptions horizontalCentered="1"/>
      <pageSetup scale="87" orientation="portrait" verticalDpi="4294967294" r:id="rId1"/>
      <headerFooter alignWithMargins="0">
        <oddHeader>&amp;C&amp;"Arial,Bold"&amp;14Adult Foster Care Cost Report</oddHeader>
        <oddFooter xml:space="preserve">&amp;LLast Run: &amp;D&amp;C&amp;P&amp;RAFC Cost Report Revised  6/1/2014
</oddFooter>
      </headerFooter>
    </customSheetView>
  </customSheetViews>
  <mergeCells count="3">
    <mergeCell ref="B14:F14"/>
    <mergeCell ref="A3:E3"/>
    <mergeCell ref="A4:E4"/>
  </mergeCells>
  <dataValidations disablePrompts="1" count="4">
    <dataValidation type="whole" allowBlank="1" showInputMessage="1" showErrorMessage="1" errorTitle="Entry Restricted" error="Enter whole numbers. There are no fractional people or fractional units of service. " promptTitle="Entry Restricted" prompt="Enter whole numbers. There are no fractional people or fractional units of service. " sqref="D7:E10">
      <formula1>0</formula1>
      <formula2>999999999</formula2>
    </dataValidation>
    <dataValidation type="whole" allowBlank="1" showInputMessage="1" showErrorMessage="1" errorTitle="Enter whole dollars" error="All dollar values must be in whole dollars. " promptTitle="Entry Restricted" prompt="All dollar values must be in whole dollars. " sqref="C7:C10">
      <formula1>0</formula1>
      <formula2>99999999</formula2>
    </dataValidation>
    <dataValidation type="decimal" allowBlank="1" showInputMessage="1" showErrorMessage="1" errorTitle="Enter a number" error="You may enter decimals." promptTitle="Enter a number" prompt="You may enter decimals. " sqref="C16:C17">
      <formula1>0</formula1>
      <formula2>999999</formula2>
    </dataValidation>
    <dataValidation type="whole" allowBlank="1" showInputMessage="1" showErrorMessage="1" errorTitle="Whole numbers only" error="Enter a whole number. " promptTitle="Whole numbers only" prompt="Enter a whole number" sqref="C19">
      <formula1>0</formula1>
      <formula2>4444444</formula2>
    </dataValidation>
  </dataValidations>
  <printOptions horizontalCentered="1"/>
  <pageMargins left="0.25" right="0.25" top="1" bottom="0.75" header="0.5" footer="0.5"/>
  <pageSetup scale="70" orientation="landscape" r:id="rId2"/>
  <headerFooter alignWithMargins="0">
    <oddHeader>&amp;C&amp;"Arial,Bold"&amp;14AFC Cost Report - FY2018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63"/>
  <sheetViews>
    <sheetView zoomScaleNormal="100" workbookViewId="0">
      <selection activeCell="B7" sqref="B7:C7"/>
    </sheetView>
  </sheetViews>
  <sheetFormatPr defaultColWidth="9.1796875" defaultRowHeight="12.5" x14ac:dyDescent="0.25"/>
  <cols>
    <col min="1" max="1" width="26.453125" style="1" customWidth="1"/>
    <col min="2" max="2" width="40.7265625" style="1" customWidth="1"/>
    <col min="3" max="3" width="39.54296875" style="1" customWidth="1"/>
    <col min="4" max="4" width="15.453125" style="1" customWidth="1"/>
    <col min="5" max="5" width="26" style="1" customWidth="1"/>
    <col min="6" max="6" width="2.81640625" style="1" customWidth="1"/>
    <col min="7" max="7" width="17.81640625" style="1" customWidth="1"/>
    <col min="8" max="8" width="33.1796875" style="1" customWidth="1"/>
    <col min="9" max="16384" width="9.1796875" style="1"/>
  </cols>
  <sheetData>
    <row r="1" spans="1:7" ht="18" x14ac:dyDescent="0.25">
      <c r="A1" s="545" t="s">
        <v>501</v>
      </c>
      <c r="B1" s="545"/>
      <c r="C1" s="545"/>
      <c r="D1" s="545"/>
      <c r="E1" s="545"/>
    </row>
    <row r="2" spans="1:7" ht="18" x14ac:dyDescent="0.25">
      <c r="A2" s="545" t="s">
        <v>747</v>
      </c>
      <c r="B2" s="545"/>
      <c r="C2" s="545"/>
      <c r="D2" s="545"/>
      <c r="E2" s="545"/>
    </row>
    <row r="3" spans="1:7" ht="18.5" thickBot="1" x14ac:dyDescent="0.3">
      <c r="A3" s="364" t="s">
        <v>306</v>
      </c>
      <c r="B3" s="174" t="str">
        <f>'General Information'!B3</f>
        <v>You MUST select your provider name in the General Information tab, line item G1.</v>
      </c>
    </row>
    <row r="4" spans="1:7" ht="36" customHeight="1" thickTop="1" x14ac:dyDescent="0.25">
      <c r="A4" s="26"/>
      <c r="B4" s="549" t="s">
        <v>544</v>
      </c>
      <c r="C4" s="550"/>
    </row>
    <row r="5" spans="1:7" ht="16" thickBot="1" x14ac:dyDescent="0.3">
      <c r="B5" s="551" t="s">
        <v>269</v>
      </c>
      <c r="C5" s="552"/>
    </row>
    <row r="6" spans="1:7" ht="16" thickTop="1" x14ac:dyDescent="0.25">
      <c r="B6" s="108"/>
      <c r="C6" s="108"/>
    </row>
    <row r="7" spans="1:7" ht="31.5" customHeight="1" x14ac:dyDescent="0.25">
      <c r="B7" s="533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C7" s="533"/>
      <c r="D7" s="89"/>
      <c r="E7" s="89"/>
      <c r="F7" s="89"/>
      <c r="G7" s="89"/>
    </row>
    <row r="8" spans="1:7" ht="16" thickBot="1" x14ac:dyDescent="0.3">
      <c r="A8" s="145"/>
      <c r="B8" s="515"/>
      <c r="C8" s="515"/>
      <c r="D8" s="515"/>
      <c r="E8" s="515"/>
      <c r="F8" s="515"/>
      <c r="G8" s="515"/>
    </row>
    <row r="9" spans="1:7" ht="15.5" x14ac:dyDescent="0.3">
      <c r="A9" s="145"/>
      <c r="B9" s="506" t="s">
        <v>200</v>
      </c>
      <c r="C9" s="509" t="str">
        <f>'General Information'!C18</f>
        <v>Select your provider name.</v>
      </c>
      <c r="D9" s="515"/>
      <c r="E9" s="515"/>
      <c r="F9" s="515"/>
      <c r="G9" s="515"/>
    </row>
    <row r="10" spans="1:7" ht="42" x14ac:dyDescent="0.3">
      <c r="A10" s="145"/>
      <c r="B10" s="507" t="s">
        <v>611</v>
      </c>
      <c r="C10" s="510" t="str">
        <f>IF('General Information'!C60,'General Information'!C61,'General Information'!B63)</f>
        <v>You MUST enter your MassHealth ID and suffix(es) in the General Information tab, line items G2-3.</v>
      </c>
      <c r="D10" s="515"/>
      <c r="E10" s="515"/>
      <c r="F10" s="515"/>
      <c r="G10" s="515"/>
    </row>
    <row r="11" spans="1:7" ht="32.25" customHeight="1" x14ac:dyDescent="0.3">
      <c r="A11" s="145"/>
      <c r="B11" s="507" t="s">
        <v>112</v>
      </c>
      <c r="C11" s="511" t="str">
        <f>IF(AND('General Information'!C57:C58), 'General Information'!C48, "Enter your FY18 start date in the General Information tab, line item G28.")</f>
        <v>Enter your FY18 start date in the General Information tab, line item G28.</v>
      </c>
      <c r="D11" s="515"/>
      <c r="E11" s="515"/>
      <c r="F11" s="515"/>
      <c r="G11" s="515"/>
    </row>
    <row r="12" spans="1:7" ht="33" customHeight="1" thickBot="1" x14ac:dyDescent="0.35">
      <c r="A12" s="145"/>
      <c r="B12" s="508" t="s">
        <v>137</v>
      </c>
      <c r="C12" s="512" t="str">
        <f>IF(AND('General Information'!C57:C58), 'General Information'!C49, "Enter your FY18 end date in the General Information tab, line item G29.")</f>
        <v>Enter your FY18 end date in the General Information tab, line item G29.</v>
      </c>
      <c r="D12" s="515"/>
      <c r="E12" s="515"/>
      <c r="F12" s="515"/>
      <c r="G12" s="515"/>
    </row>
    <row r="13" spans="1:7" ht="16" thickBot="1" x14ac:dyDescent="0.3">
      <c r="A13" s="145"/>
      <c r="B13" s="515"/>
      <c r="C13" s="515"/>
      <c r="D13" s="515"/>
      <c r="E13" s="515"/>
      <c r="F13" s="515"/>
      <c r="G13" s="515"/>
    </row>
    <row r="14" spans="1:7" ht="18" x14ac:dyDescent="0.25">
      <c r="A14" s="145"/>
      <c r="B14" s="546" t="s">
        <v>128</v>
      </c>
      <c r="C14" s="548"/>
      <c r="D14" s="515"/>
      <c r="E14" s="515"/>
      <c r="F14" s="515"/>
      <c r="G14" s="515"/>
    </row>
    <row r="15" spans="1:7" ht="16" thickBot="1" x14ac:dyDescent="0.35">
      <c r="A15" s="145"/>
      <c r="B15" s="109" t="s">
        <v>255</v>
      </c>
      <c r="C15" s="110" t="s">
        <v>196</v>
      </c>
      <c r="D15" s="515"/>
      <c r="E15" s="515"/>
      <c r="F15" s="515"/>
      <c r="G15" s="515"/>
    </row>
    <row r="16" spans="1:7" ht="15.5" x14ac:dyDescent="0.3">
      <c r="A16" s="145" t="s">
        <v>25</v>
      </c>
      <c r="B16" s="117" t="s">
        <v>287</v>
      </c>
      <c r="C16" s="118">
        <f>'A-Revenue'!C10</f>
        <v>0</v>
      </c>
      <c r="D16" s="515"/>
      <c r="E16" s="515"/>
      <c r="F16" s="515"/>
      <c r="G16" s="515"/>
    </row>
    <row r="17" spans="1:10" ht="15.5" x14ac:dyDescent="0.3">
      <c r="A17" s="145" t="s">
        <v>28</v>
      </c>
      <c r="B17" s="504" t="s">
        <v>10</v>
      </c>
      <c r="C17" s="119">
        <f>'A-Revenue'!C13</f>
        <v>0</v>
      </c>
      <c r="D17" s="515"/>
      <c r="E17" s="515"/>
      <c r="F17" s="515"/>
      <c r="G17" s="515"/>
    </row>
    <row r="18" spans="1:10" ht="15.5" x14ac:dyDescent="0.3">
      <c r="A18" s="145" t="s">
        <v>41</v>
      </c>
      <c r="B18" s="504" t="s">
        <v>288</v>
      </c>
      <c r="C18" s="119">
        <f>'A-Revenue'!C26</f>
        <v>0</v>
      </c>
      <c r="D18" s="515"/>
      <c r="E18" s="515"/>
      <c r="F18" s="515"/>
      <c r="G18" s="515"/>
    </row>
    <row r="19" spans="1:10" ht="15.5" x14ac:dyDescent="0.3">
      <c r="A19" s="145" t="s">
        <v>42</v>
      </c>
      <c r="B19" s="504" t="s">
        <v>258</v>
      </c>
      <c r="C19" s="119">
        <f>'A-Revenue'!C27</f>
        <v>0</v>
      </c>
      <c r="D19" s="515"/>
      <c r="E19" s="515"/>
      <c r="F19" s="515"/>
      <c r="G19" s="515"/>
    </row>
    <row r="20" spans="1:10" ht="16" thickBot="1" x14ac:dyDescent="0.35">
      <c r="A20" s="145" t="s">
        <v>43</v>
      </c>
      <c r="B20" s="505" t="s">
        <v>259</v>
      </c>
      <c r="C20" s="123">
        <f>'A-Revenue'!C29</f>
        <v>0</v>
      </c>
      <c r="D20" s="515"/>
      <c r="E20" s="515"/>
      <c r="F20" s="515"/>
      <c r="G20" s="515"/>
    </row>
    <row r="21" spans="1:10" ht="6.75" customHeight="1" thickBot="1" x14ac:dyDescent="0.35">
      <c r="A21" s="145"/>
      <c r="B21" s="109"/>
      <c r="C21" s="312"/>
      <c r="D21" s="514"/>
      <c r="E21" s="515"/>
      <c r="F21" s="515"/>
      <c r="G21" s="515"/>
    </row>
    <row r="22" spans="1:10" ht="16" thickBot="1" x14ac:dyDescent="0.35">
      <c r="A22" s="145" t="s">
        <v>126</v>
      </c>
      <c r="B22" s="124" t="s">
        <v>9</v>
      </c>
      <c r="C22" s="141">
        <f>'A-Revenue'!C30</f>
        <v>0</v>
      </c>
    </row>
    <row r="23" spans="1:10" ht="16" thickBot="1" x14ac:dyDescent="0.3">
      <c r="A23" s="146"/>
      <c r="D23" s="516"/>
      <c r="E23" s="516"/>
      <c r="F23" s="516"/>
      <c r="G23" s="516"/>
      <c r="H23" s="516"/>
      <c r="I23" s="516"/>
      <c r="J23" s="516"/>
    </row>
    <row r="24" spans="1:10" ht="18" x14ac:dyDescent="0.35">
      <c r="A24" s="116"/>
      <c r="B24" s="546" t="s">
        <v>356</v>
      </c>
      <c r="C24" s="547"/>
      <c r="D24" s="547"/>
      <c r="E24" s="548"/>
      <c r="F24" s="516"/>
    </row>
    <row r="25" spans="1:10" ht="16" thickBot="1" x14ac:dyDescent="0.4">
      <c r="A25" s="116"/>
      <c r="B25" s="109" t="s">
        <v>255</v>
      </c>
      <c r="C25" s="30" t="s">
        <v>171</v>
      </c>
      <c r="D25" s="30" t="s">
        <v>256</v>
      </c>
      <c r="E25" s="253" t="s">
        <v>502</v>
      </c>
      <c r="F25" s="516"/>
    </row>
    <row r="26" spans="1:10" ht="16" thickBot="1" x14ac:dyDescent="0.4">
      <c r="A26" s="116" t="s">
        <v>52</v>
      </c>
      <c r="B26" s="117" t="s">
        <v>551</v>
      </c>
      <c r="C26" s="118">
        <f>'B-Administrative Expenses'!E19</f>
        <v>0</v>
      </c>
      <c r="D26" s="345">
        <f>'B-Administrative Expenses'!D19</f>
        <v>0</v>
      </c>
      <c r="E26" s="252">
        <f>IFERROR(C26/D26, 0)</f>
        <v>0</v>
      </c>
      <c r="F26" s="516"/>
    </row>
    <row r="27" spans="1:10" ht="15.5" x14ac:dyDescent="0.35">
      <c r="A27" s="116" t="s">
        <v>52</v>
      </c>
      <c r="B27" s="109" t="s">
        <v>548</v>
      </c>
      <c r="C27" s="119">
        <f>'B-Administrative Expenses'!F19</f>
        <v>0</v>
      </c>
      <c r="D27" s="114"/>
      <c r="E27" s="115"/>
      <c r="F27" s="516"/>
    </row>
    <row r="28" spans="1:10" ht="15.5" x14ac:dyDescent="0.35">
      <c r="A28" s="116" t="s">
        <v>52</v>
      </c>
      <c r="B28" s="109" t="s">
        <v>549</v>
      </c>
      <c r="C28" s="119">
        <f>'B-Administrative Expenses'!G19</f>
        <v>0</v>
      </c>
      <c r="D28" s="114"/>
      <c r="E28" s="115"/>
      <c r="F28" s="516"/>
    </row>
    <row r="29" spans="1:10" ht="15.5" x14ac:dyDescent="0.35">
      <c r="A29" s="116" t="s">
        <v>52</v>
      </c>
      <c r="B29" s="109" t="s">
        <v>550</v>
      </c>
      <c r="C29" s="119">
        <f>'B-Administrative Expenses'!H19</f>
        <v>0</v>
      </c>
      <c r="D29" s="114"/>
      <c r="E29" s="115"/>
      <c r="F29" s="516"/>
      <c r="G29" s="516"/>
    </row>
    <row r="30" spans="1:10" ht="16" thickBot="1" x14ac:dyDescent="0.4">
      <c r="A30" s="116" t="s">
        <v>554</v>
      </c>
      <c r="B30" s="122" t="s">
        <v>508</v>
      </c>
      <c r="C30" s="123">
        <f>SUM('B-Administrative Expenses'!C23:C38,'B-Administrative Expenses'!C40:C41)</f>
        <v>0</v>
      </c>
      <c r="D30" s="114"/>
      <c r="E30" s="115"/>
      <c r="F30" s="516"/>
      <c r="G30" s="516"/>
    </row>
    <row r="31" spans="1:10" ht="7.5" customHeight="1" thickBot="1" x14ac:dyDescent="0.4">
      <c r="A31" s="116"/>
      <c r="B31" s="113"/>
      <c r="C31" s="312"/>
      <c r="D31" s="114"/>
      <c r="E31" s="115"/>
      <c r="F31" s="516"/>
      <c r="G31" s="516"/>
    </row>
    <row r="32" spans="1:10" ht="16" thickBot="1" x14ac:dyDescent="0.4">
      <c r="A32" s="116" t="s">
        <v>373</v>
      </c>
      <c r="B32" s="124" t="s">
        <v>374</v>
      </c>
      <c r="C32" s="140">
        <f>'B-Administrative Expenses'!C42</f>
        <v>0</v>
      </c>
      <c r="D32" s="114"/>
      <c r="E32" s="115"/>
      <c r="F32" s="516"/>
      <c r="G32" s="516"/>
    </row>
    <row r="33" spans="1:7" ht="7.5" customHeight="1" thickBot="1" x14ac:dyDescent="0.4">
      <c r="A33" s="116"/>
      <c r="B33" s="109"/>
      <c r="C33" s="466"/>
      <c r="D33" s="114"/>
      <c r="E33" s="115"/>
      <c r="F33" s="516"/>
      <c r="G33" s="516"/>
    </row>
    <row r="34" spans="1:7" ht="16" thickBot="1" x14ac:dyDescent="0.4">
      <c r="A34" s="116" t="s">
        <v>375</v>
      </c>
      <c r="B34" s="124" t="s">
        <v>500</v>
      </c>
      <c r="C34" s="125">
        <f>'B-Administrative Expenses'!C45</f>
        <v>0</v>
      </c>
      <c r="D34" s="114"/>
      <c r="E34" s="115"/>
      <c r="F34" s="516"/>
      <c r="G34" s="516"/>
    </row>
    <row r="35" spans="1:7" ht="16" thickBot="1" x14ac:dyDescent="0.4">
      <c r="A35" s="116"/>
      <c r="B35" s="113"/>
      <c r="C35" s="114"/>
      <c r="D35" s="114"/>
      <c r="E35" s="115"/>
      <c r="F35" s="516"/>
      <c r="G35" s="516"/>
    </row>
    <row r="36" spans="1:7" ht="18" x14ac:dyDescent="0.35">
      <c r="A36" s="111"/>
      <c r="B36" s="546" t="s">
        <v>459</v>
      </c>
      <c r="C36" s="547"/>
      <c r="D36" s="547"/>
      <c r="E36" s="548"/>
      <c r="F36" s="516"/>
      <c r="G36" s="516"/>
    </row>
    <row r="37" spans="1:7" ht="16" thickBot="1" x14ac:dyDescent="0.4">
      <c r="A37" s="111"/>
      <c r="B37" s="109" t="s">
        <v>255</v>
      </c>
      <c r="C37" s="112" t="s">
        <v>171</v>
      </c>
      <c r="D37" s="3" t="s">
        <v>256</v>
      </c>
      <c r="E37" s="110" t="s">
        <v>502</v>
      </c>
      <c r="F37" s="516"/>
      <c r="G37" s="516"/>
    </row>
    <row r="38" spans="1:7" ht="16" thickBot="1" x14ac:dyDescent="0.4">
      <c r="A38" s="116" t="s">
        <v>67</v>
      </c>
      <c r="B38" s="117" t="s">
        <v>552</v>
      </c>
      <c r="C38" s="118">
        <f>'C-Direct Care Expenses'!E18</f>
        <v>0</v>
      </c>
      <c r="D38" s="345">
        <f>'C-Direct Care Expenses'!D18</f>
        <v>0</v>
      </c>
      <c r="E38" s="251">
        <f>IFERROR(C38/D38, 0)</f>
        <v>0</v>
      </c>
      <c r="F38" s="516"/>
      <c r="G38" s="516"/>
    </row>
    <row r="39" spans="1:7" ht="15.5" x14ac:dyDescent="0.35">
      <c r="A39" s="116" t="s">
        <v>67</v>
      </c>
      <c r="B39" s="109" t="s">
        <v>545</v>
      </c>
      <c r="C39" s="119">
        <f>'C-Direct Care Expenses'!F18</f>
        <v>0</v>
      </c>
      <c r="D39" s="312"/>
      <c r="E39" s="467"/>
      <c r="F39" s="516"/>
      <c r="G39" s="516"/>
    </row>
    <row r="40" spans="1:7" ht="15.5" x14ac:dyDescent="0.35">
      <c r="A40" s="116" t="s">
        <v>67</v>
      </c>
      <c r="B40" s="109" t="s">
        <v>546</v>
      </c>
      <c r="C40" s="119">
        <f>'C-Direct Care Expenses'!G18</f>
        <v>0</v>
      </c>
      <c r="D40" s="312"/>
      <c r="E40" s="467"/>
      <c r="F40" s="516"/>
      <c r="G40" s="516"/>
    </row>
    <row r="41" spans="1:7" ht="15.5" x14ac:dyDescent="0.35">
      <c r="A41" s="116" t="s">
        <v>67</v>
      </c>
      <c r="B41" s="109" t="s">
        <v>547</v>
      </c>
      <c r="C41" s="119">
        <f>'C-Direct Care Expenses'!H18</f>
        <v>0</v>
      </c>
      <c r="D41" s="468"/>
      <c r="E41" s="469"/>
      <c r="F41" s="516"/>
      <c r="G41" s="516"/>
    </row>
    <row r="42" spans="1:7" ht="16" thickBot="1" x14ac:dyDescent="0.4">
      <c r="A42" s="116" t="s">
        <v>736</v>
      </c>
      <c r="B42" s="122" t="s">
        <v>737</v>
      </c>
      <c r="C42" s="123">
        <f>SUM('C-Direct Care Expenses'!C20:C21)</f>
        <v>0</v>
      </c>
      <c r="D42" s="468"/>
      <c r="E42" s="469"/>
      <c r="F42" s="516"/>
      <c r="G42" s="516"/>
    </row>
    <row r="43" spans="1:7" ht="6.75" customHeight="1" thickBot="1" x14ac:dyDescent="0.4">
      <c r="A43" s="116"/>
      <c r="B43" s="109"/>
      <c r="C43" s="312"/>
      <c r="D43" s="312"/>
      <c r="E43" s="467"/>
      <c r="F43" s="516"/>
      <c r="G43" s="516"/>
    </row>
    <row r="44" spans="1:7" ht="16" thickBot="1" x14ac:dyDescent="0.4">
      <c r="A44" s="116" t="s">
        <v>70</v>
      </c>
      <c r="B44" s="124" t="s">
        <v>379</v>
      </c>
      <c r="C44" s="125">
        <f>'C-Direct Care Expenses'!C23</f>
        <v>0</v>
      </c>
      <c r="D44" s="312"/>
      <c r="E44" s="467"/>
      <c r="F44" s="516"/>
      <c r="G44" s="516"/>
    </row>
    <row r="45" spans="1:7" ht="15.5" x14ac:dyDescent="0.35">
      <c r="A45" s="116"/>
      <c r="B45" s="113"/>
      <c r="C45" s="114"/>
      <c r="D45" s="114"/>
      <c r="E45" s="115"/>
      <c r="F45" s="516"/>
      <c r="G45" s="516"/>
    </row>
    <row r="46" spans="1:7" ht="18" x14ac:dyDescent="0.35">
      <c r="A46" s="116"/>
      <c r="B46" s="553" t="s">
        <v>490</v>
      </c>
      <c r="C46" s="554"/>
      <c r="D46" s="554"/>
      <c r="E46" s="555"/>
      <c r="F46" s="516"/>
      <c r="G46" s="516"/>
    </row>
    <row r="47" spans="1:7" ht="16" thickBot="1" x14ac:dyDescent="0.4">
      <c r="A47" s="116"/>
      <c r="B47" s="81" t="s">
        <v>556</v>
      </c>
      <c r="C47" s="30" t="s">
        <v>479</v>
      </c>
      <c r="D47" s="30" t="s">
        <v>260</v>
      </c>
      <c r="E47" s="253" t="s">
        <v>263</v>
      </c>
      <c r="F47" s="516"/>
      <c r="G47" s="516"/>
    </row>
    <row r="48" spans="1:7" ht="15.5" x14ac:dyDescent="0.35">
      <c r="A48" s="116" t="s">
        <v>491</v>
      </c>
      <c r="B48" s="117" t="s">
        <v>480</v>
      </c>
      <c r="C48" s="126">
        <f>'CA-Caregiver Stipends'!C7</f>
        <v>0</v>
      </c>
      <c r="D48" s="127">
        <f>'CA-Caregiver Stipends'!D7</f>
        <v>0</v>
      </c>
      <c r="E48" s="128">
        <f>'CA-Caregiver Stipends'!E7</f>
        <v>0</v>
      </c>
      <c r="F48" s="516"/>
      <c r="G48" s="516"/>
    </row>
    <row r="49" spans="1:10" ht="15.5" x14ac:dyDescent="0.35">
      <c r="A49" s="116" t="s">
        <v>492</v>
      </c>
      <c r="B49" s="109" t="s">
        <v>481</v>
      </c>
      <c r="C49" s="129">
        <f>'CA-Caregiver Stipends'!C8</f>
        <v>0</v>
      </c>
      <c r="D49" s="130">
        <f>'CA-Caregiver Stipends'!D8</f>
        <v>0</v>
      </c>
      <c r="E49" s="131">
        <f>'CA-Caregiver Stipends'!E8</f>
        <v>0</v>
      </c>
      <c r="F49" s="516"/>
      <c r="G49" s="516"/>
    </row>
    <row r="50" spans="1:10" ht="15.5" x14ac:dyDescent="0.35">
      <c r="A50" s="116" t="s">
        <v>493</v>
      </c>
      <c r="B50" s="109" t="s">
        <v>482</v>
      </c>
      <c r="C50" s="129">
        <f>'CA-Caregiver Stipends'!C9</f>
        <v>0</v>
      </c>
      <c r="D50" s="130">
        <f>'CA-Caregiver Stipends'!D9</f>
        <v>0</v>
      </c>
      <c r="E50" s="131">
        <f>'CA-Caregiver Stipends'!E9</f>
        <v>0</v>
      </c>
      <c r="F50" s="516"/>
      <c r="G50" s="516"/>
    </row>
    <row r="51" spans="1:10" ht="16" thickBot="1" x14ac:dyDescent="0.4">
      <c r="A51" s="116" t="s">
        <v>494</v>
      </c>
      <c r="B51" s="122" t="s">
        <v>483</v>
      </c>
      <c r="C51" s="132">
        <f>'CA-Caregiver Stipends'!C10</f>
        <v>0</v>
      </c>
      <c r="D51" s="133">
        <f>'CA-Caregiver Stipends'!D10</f>
        <v>0</v>
      </c>
      <c r="E51" s="134">
        <f>'CA-Caregiver Stipends'!E10</f>
        <v>0</v>
      </c>
      <c r="F51" s="516"/>
      <c r="G51" s="516"/>
    </row>
    <row r="52" spans="1:10" ht="7.5" customHeight="1" thickBot="1" x14ac:dyDescent="0.4">
      <c r="A52" s="116"/>
      <c r="B52" s="109"/>
      <c r="C52" s="470"/>
      <c r="D52" s="312"/>
      <c r="E52" s="467"/>
      <c r="F52" s="516"/>
      <c r="G52" s="516"/>
    </row>
    <row r="53" spans="1:10" ht="16" thickBot="1" x14ac:dyDescent="0.4">
      <c r="A53" s="116" t="s">
        <v>495</v>
      </c>
      <c r="B53" s="124" t="s">
        <v>553</v>
      </c>
      <c r="C53" s="140">
        <f>'CA-Caregiver Stipends'!C11</f>
        <v>0</v>
      </c>
      <c r="D53" s="135">
        <f>'CA-Caregiver Stipends'!D11</f>
        <v>0</v>
      </c>
      <c r="E53" s="136">
        <f>'CA-Caregiver Stipends'!E11</f>
        <v>0</v>
      </c>
      <c r="F53" s="516"/>
      <c r="G53" s="516"/>
    </row>
    <row r="54" spans="1:10" ht="16" thickBot="1" x14ac:dyDescent="0.4">
      <c r="A54" s="116"/>
      <c r="B54" s="137"/>
      <c r="C54" s="138"/>
      <c r="D54" s="138"/>
      <c r="E54" s="139"/>
      <c r="F54" s="516"/>
      <c r="G54" s="516"/>
    </row>
    <row r="55" spans="1:10" ht="18" x14ac:dyDescent="0.35">
      <c r="A55" s="116"/>
      <c r="B55" s="546" t="s">
        <v>257</v>
      </c>
      <c r="C55" s="547"/>
      <c r="D55" s="547"/>
      <c r="E55" s="548"/>
      <c r="F55" s="516"/>
      <c r="G55" s="516"/>
      <c r="H55" s="516"/>
      <c r="I55" s="516"/>
      <c r="J55" s="516"/>
    </row>
    <row r="56" spans="1:10" ht="18.5" thickBot="1" x14ac:dyDescent="0.4">
      <c r="A56" s="116"/>
      <c r="B56" s="109" t="s">
        <v>255</v>
      </c>
      <c r="C56" s="30" t="s">
        <v>171</v>
      </c>
      <c r="D56" s="517"/>
      <c r="E56" s="518"/>
      <c r="F56" s="516"/>
      <c r="G56" s="516"/>
      <c r="H56" s="516"/>
      <c r="I56" s="516"/>
      <c r="J56" s="516"/>
    </row>
    <row r="57" spans="1:10" ht="16" thickBot="1" x14ac:dyDescent="0.4">
      <c r="A57" s="116"/>
      <c r="B57" s="124" t="s">
        <v>257</v>
      </c>
      <c r="C57" s="141">
        <f>C32+C34+C44+C53</f>
        <v>0</v>
      </c>
      <c r="D57" s="120"/>
      <c r="E57" s="121"/>
      <c r="F57" s="516"/>
      <c r="G57" s="516"/>
      <c r="H57" s="516"/>
      <c r="I57" s="516"/>
      <c r="J57" s="516"/>
    </row>
    <row r="58" spans="1:10" ht="13.5" thickBot="1" x14ac:dyDescent="0.35">
      <c r="A58" s="83"/>
      <c r="B58" s="2"/>
      <c r="C58" s="516"/>
      <c r="D58" s="516"/>
      <c r="E58" s="516"/>
      <c r="F58" s="516"/>
      <c r="G58" s="516"/>
      <c r="H58" s="516"/>
      <c r="I58" s="516"/>
      <c r="J58" s="516"/>
    </row>
    <row r="59" spans="1:10" ht="18" x14ac:dyDescent="0.25">
      <c r="B59" s="546" t="s">
        <v>380</v>
      </c>
      <c r="C59" s="547"/>
      <c r="D59" s="547"/>
      <c r="E59" s="548"/>
    </row>
    <row r="60" spans="1:10" ht="13" thickBot="1" x14ac:dyDescent="0.3">
      <c r="B60" s="113"/>
      <c r="C60" s="114"/>
      <c r="D60" s="114"/>
      <c r="E60" s="115"/>
    </row>
    <row r="61" spans="1:10" ht="26.5" thickBot="1" x14ac:dyDescent="0.35">
      <c r="A61" s="155" t="s">
        <v>555</v>
      </c>
      <c r="B61" s="124" t="s">
        <v>381</v>
      </c>
      <c r="C61" s="252">
        <f>C22-C57</f>
        <v>0</v>
      </c>
      <c r="D61" s="114"/>
      <c r="E61" s="115"/>
    </row>
    <row r="62" spans="1:10" ht="11.25" customHeight="1" thickBot="1" x14ac:dyDescent="0.3">
      <c r="A62" s="516"/>
      <c r="B62" s="113"/>
      <c r="C62" s="114"/>
      <c r="D62" s="114"/>
      <c r="E62" s="115"/>
    </row>
    <row r="63" spans="1:10" ht="26.5" thickBot="1" x14ac:dyDescent="0.35">
      <c r="A63" s="155" t="s">
        <v>616</v>
      </c>
      <c r="B63" s="124" t="s">
        <v>380</v>
      </c>
      <c r="C63" s="503">
        <f>IFERROR(C61/C22, 0)</f>
        <v>0</v>
      </c>
      <c r="D63" s="120"/>
      <c r="E63" s="121"/>
    </row>
  </sheetData>
  <sheetProtection password="EAC6" sheet="1" objects="1" scenarios="1"/>
  <customSheetViews>
    <customSheetView guid="{685A2E79-1796-44F8-B950-02A0300E5822}" scale="80" showPageBreaks="1" printArea="1" topLeftCell="A4">
      <selection activeCell="H15" sqref="H15"/>
      <pageMargins left="0.25" right="0.25" top="1" bottom="0.75" header="0.5" footer="0.5"/>
      <printOptions horizontalCentered="1"/>
      <pageSetup scale="61" orientation="portrait" r:id="rId1"/>
      <headerFooter alignWithMargins="0">
        <oddHeader>&amp;C&amp;"Arial,Bold"&amp;14Adult Foster Care Cost Report</oddHeader>
        <oddFooter xml:space="preserve">&amp;LLast Run: &amp;D&amp;C&amp;P&amp;RAFC Cost Report Revised  6/1/2014
</oddFooter>
      </headerFooter>
    </customSheetView>
  </customSheetViews>
  <mergeCells count="11">
    <mergeCell ref="A1:E1"/>
    <mergeCell ref="A2:E2"/>
    <mergeCell ref="B59:E59"/>
    <mergeCell ref="B24:E24"/>
    <mergeCell ref="B14:C14"/>
    <mergeCell ref="B4:C4"/>
    <mergeCell ref="B5:C5"/>
    <mergeCell ref="B55:E55"/>
    <mergeCell ref="B46:E46"/>
    <mergeCell ref="B36:E36"/>
    <mergeCell ref="B7:C7"/>
  </mergeCells>
  <conditionalFormatting sqref="C63">
    <cfRule type="cellIs" dxfId="0" priority="1" stopIfTrue="1" operator="lessThan">
      <formula>0</formula>
    </cfRule>
  </conditionalFormatting>
  <printOptions horizontalCentered="1"/>
  <pageMargins left="0.25" right="0.25" top="1" bottom="0.75" header="0.5" footer="0.5"/>
  <pageSetup scale="61" orientation="portrait" r:id="rId2"/>
  <headerFooter scaleWithDoc="0" alignWithMargins="0">
    <oddHeader>&amp;C&amp;"Arial,Bold"&amp;14AFC Cost Report - FY2018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5"/>
  <sheetViews>
    <sheetView zoomScaleNormal="100" workbookViewId="0">
      <selection activeCell="C7" sqref="C7"/>
    </sheetView>
  </sheetViews>
  <sheetFormatPr defaultColWidth="9.1796875" defaultRowHeight="12.75" customHeight="1" x14ac:dyDescent="0.25"/>
  <cols>
    <col min="1" max="1" width="10.7265625" style="22" customWidth="1"/>
    <col min="2" max="2" width="12.81640625" style="1" customWidth="1"/>
    <col min="3" max="3" width="91.54296875" style="1" customWidth="1"/>
    <col min="4" max="4" width="11" style="1" customWidth="1"/>
    <col min="5" max="5" width="21" style="1" customWidth="1"/>
    <col min="6" max="6" width="25.453125" style="1" customWidth="1"/>
    <col min="7" max="16384" width="9.1796875" style="1"/>
  </cols>
  <sheetData>
    <row r="1" spans="1:6" s="24" customFormat="1" ht="30" customHeight="1" thickBot="1" x14ac:dyDescent="0.3">
      <c r="A1" s="26" t="s">
        <v>748</v>
      </c>
      <c r="B1" s="189"/>
      <c r="C1" s="189"/>
      <c r="D1" s="189"/>
      <c r="E1" s="189"/>
      <c r="F1" s="189"/>
    </row>
    <row r="2" spans="1:6" s="24" customFormat="1" ht="30" customHeight="1" x14ac:dyDescent="0.25">
      <c r="A2" s="471" t="s">
        <v>306</v>
      </c>
      <c r="B2" s="196"/>
      <c r="C2" s="196" t="str">
        <f>'General Information'!B3</f>
        <v>You MUST select your provider name in the General Information tab, line item G1.</v>
      </c>
      <c r="D2" s="473"/>
      <c r="E2" s="473"/>
      <c r="F2" s="474"/>
    </row>
    <row r="3" spans="1:6" ht="21.75" customHeight="1" thickBot="1" x14ac:dyDescent="0.3">
      <c r="A3" s="472" t="s">
        <v>335</v>
      </c>
      <c r="B3" s="475"/>
      <c r="C3" s="181" t="str">
        <f>'General Information'!B4</f>
        <v>Enter your fiscal year dates in the General Information tab, line items G28 and G29.</v>
      </c>
      <c r="D3" s="475"/>
      <c r="E3" s="475"/>
      <c r="F3" s="476"/>
    </row>
    <row r="4" spans="1:6" ht="40.5" customHeight="1" x14ac:dyDescent="0.4">
      <c r="A4" s="562" t="s">
        <v>503</v>
      </c>
      <c r="B4" s="563"/>
      <c r="C4" s="563"/>
      <c r="D4" s="563"/>
      <c r="E4" s="563"/>
      <c r="F4" s="564"/>
    </row>
    <row r="5" spans="1:6" ht="20" x14ac:dyDescent="0.4">
      <c r="A5" s="477"/>
      <c r="B5" s="478"/>
      <c r="C5" s="79" t="str">
        <f>'General Information'!C6</f>
        <v xml:space="preserve">chia.data@state.ma.us </v>
      </c>
      <c r="D5" s="478"/>
      <c r="E5" s="478"/>
      <c r="F5" s="479"/>
    </row>
    <row r="6" spans="1:6" ht="42.75" customHeight="1" x14ac:dyDescent="0.4">
      <c r="A6" s="477"/>
      <c r="B6" s="478"/>
      <c r="C6" s="180" t="s">
        <v>344</v>
      </c>
      <c r="D6" s="568" t="str">
        <f>IF('General Information'!C60,'General Information'!C61,'General Information'!B63)</f>
        <v>You MUST enter your MassHealth ID and suffix(es) in the General Information tab, line items G2-3.</v>
      </c>
      <c r="E6" s="568"/>
      <c r="F6" s="569"/>
    </row>
    <row r="7" spans="1:6" ht="21" customHeight="1" x14ac:dyDescent="0.4">
      <c r="A7" s="480"/>
      <c r="B7" s="481"/>
      <c r="C7" s="180" t="s">
        <v>338</v>
      </c>
      <c r="D7" s="565">
        <f>Summary!C22</f>
        <v>0</v>
      </c>
      <c r="E7" s="565"/>
      <c r="F7" s="496"/>
    </row>
    <row r="8" spans="1:6" ht="21" customHeight="1" x14ac:dyDescent="0.4">
      <c r="A8" s="480"/>
      <c r="B8" s="481"/>
      <c r="C8" s="180" t="s">
        <v>339</v>
      </c>
      <c r="D8" s="565">
        <f>Summary!C57</f>
        <v>0</v>
      </c>
      <c r="E8" s="565"/>
      <c r="F8" s="496"/>
    </row>
    <row r="9" spans="1:6" ht="21.75" customHeight="1" x14ac:dyDescent="0.4">
      <c r="A9" s="480"/>
      <c r="B9" s="481"/>
      <c r="C9" s="180" t="s">
        <v>342</v>
      </c>
      <c r="D9" s="570" t="str">
        <f>IF(Summary!E53=0, "ERROR: You must enter units of service.", Summary!E53)</f>
        <v>ERROR: You must enter units of service.</v>
      </c>
      <c r="E9" s="570"/>
      <c r="F9" s="571"/>
    </row>
    <row r="10" spans="1:6" ht="21" customHeight="1" x14ac:dyDescent="0.4">
      <c r="A10" s="480"/>
      <c r="B10" s="481"/>
      <c r="C10" s="180" t="s">
        <v>340</v>
      </c>
      <c r="D10" s="566">
        <f>Summary!C61</f>
        <v>0</v>
      </c>
      <c r="E10" s="566"/>
      <c r="F10" s="496"/>
    </row>
    <row r="11" spans="1:6" ht="21" customHeight="1" x14ac:dyDescent="0.4">
      <c r="A11" s="480"/>
      <c r="B11" s="481"/>
      <c r="C11" s="180" t="s">
        <v>341</v>
      </c>
      <c r="D11" s="567">
        <f>Summary!C63</f>
        <v>0</v>
      </c>
      <c r="E11" s="567"/>
      <c r="F11" s="496"/>
    </row>
    <row r="12" spans="1:6" ht="21" customHeight="1" x14ac:dyDescent="0.4">
      <c r="A12" s="480"/>
      <c r="B12" s="481"/>
      <c r="C12" s="481"/>
      <c r="D12" s="481"/>
      <c r="E12" s="481"/>
      <c r="F12" s="482"/>
    </row>
    <row r="13" spans="1:6" ht="78.75" customHeight="1" x14ac:dyDescent="0.25">
      <c r="A13" s="483"/>
      <c r="B13" s="559" t="s">
        <v>626</v>
      </c>
      <c r="C13" s="560"/>
      <c r="D13" s="560"/>
      <c r="E13" s="560"/>
      <c r="F13" s="561"/>
    </row>
    <row r="14" spans="1:6" s="24" customFormat="1" ht="30" customHeight="1" x14ac:dyDescent="0.25">
      <c r="A14" s="484"/>
      <c r="B14" s="485"/>
      <c r="C14" s="45" t="s">
        <v>623</v>
      </c>
      <c r="D14" s="485"/>
      <c r="E14" s="36" t="s">
        <v>17</v>
      </c>
      <c r="F14" s="486"/>
    </row>
    <row r="15" spans="1:6" s="24" customFormat="1" ht="24.75" customHeight="1" x14ac:dyDescent="0.25">
      <c r="A15" s="484" t="s">
        <v>148</v>
      </c>
      <c r="B15" s="41"/>
      <c r="C15" s="156"/>
      <c r="D15" s="487"/>
      <c r="E15" s="488"/>
      <c r="F15" s="486"/>
    </row>
    <row r="16" spans="1:6" s="24" customFormat="1" ht="30" customHeight="1" x14ac:dyDescent="0.25">
      <c r="A16" s="484"/>
      <c r="B16" s="41"/>
      <c r="C16" s="36" t="s">
        <v>16</v>
      </c>
      <c r="D16" s="41"/>
      <c r="E16" s="41"/>
      <c r="F16" s="486"/>
    </row>
    <row r="17" spans="1:7" ht="15.5" x14ac:dyDescent="0.35">
      <c r="A17" s="483"/>
      <c r="B17" s="114"/>
      <c r="C17" s="489" t="s">
        <v>18</v>
      </c>
      <c r="D17" s="490"/>
      <c r="E17" s="114"/>
      <c r="F17" s="115"/>
    </row>
    <row r="18" spans="1:7" ht="32.25" customHeight="1" x14ac:dyDescent="0.25">
      <c r="A18" s="483"/>
      <c r="B18" s="560" t="s">
        <v>625</v>
      </c>
      <c r="C18" s="560"/>
      <c r="D18" s="560"/>
      <c r="E18" s="560"/>
      <c r="F18" s="561"/>
    </row>
    <row r="19" spans="1:7" s="24" customFormat="1" ht="30" customHeight="1" x14ac:dyDescent="0.25">
      <c r="A19" s="484"/>
      <c r="B19" s="485"/>
      <c r="C19" s="45" t="s">
        <v>624</v>
      </c>
      <c r="D19" s="485"/>
      <c r="E19" s="36" t="s">
        <v>17</v>
      </c>
      <c r="F19" s="491"/>
    </row>
    <row r="20" spans="1:7" s="24" customFormat="1" ht="27" customHeight="1" x14ac:dyDescent="0.25">
      <c r="A20" s="484" t="s">
        <v>149</v>
      </c>
      <c r="B20" s="41"/>
      <c r="C20" s="156"/>
      <c r="D20" s="492"/>
      <c r="E20" s="488"/>
      <c r="F20" s="493"/>
      <c r="G20" s="190"/>
    </row>
    <row r="21" spans="1:7" s="24" customFormat="1" ht="30" customHeight="1" x14ac:dyDescent="0.25">
      <c r="A21" s="484"/>
      <c r="B21" s="41"/>
      <c r="C21" s="36" t="s">
        <v>16</v>
      </c>
      <c r="D21" s="41"/>
      <c r="E21" s="41"/>
      <c r="F21" s="493"/>
      <c r="G21" s="190"/>
    </row>
    <row r="22" spans="1:7" ht="15.5" x14ac:dyDescent="0.35">
      <c r="A22" s="483"/>
      <c r="B22" s="114"/>
      <c r="C22" s="489" t="s">
        <v>18</v>
      </c>
      <c r="D22" s="494"/>
      <c r="E22" s="114"/>
      <c r="F22" s="495"/>
      <c r="G22" s="104"/>
    </row>
    <row r="23" spans="1:7" ht="41.25" customHeight="1" x14ac:dyDescent="0.4">
      <c r="A23" s="562" t="s">
        <v>503</v>
      </c>
      <c r="B23" s="563"/>
      <c r="C23" s="563"/>
      <c r="D23" s="563"/>
      <c r="E23" s="563"/>
      <c r="F23" s="564"/>
      <c r="G23" s="104"/>
    </row>
    <row r="24" spans="1:7" ht="20" x14ac:dyDescent="0.4">
      <c r="A24" s="477"/>
      <c r="B24" s="478"/>
      <c r="C24" s="79" t="str">
        <f>'General Information'!C6</f>
        <v xml:space="preserve">chia.data@state.ma.us </v>
      </c>
      <c r="D24" s="478"/>
      <c r="E24" s="478"/>
      <c r="F24" s="479"/>
      <c r="G24" s="104"/>
    </row>
    <row r="25" spans="1:7" ht="36" customHeight="1" thickBot="1" x14ac:dyDescent="0.3">
      <c r="A25" s="556" t="s">
        <v>504</v>
      </c>
      <c r="B25" s="557"/>
      <c r="C25" s="557"/>
      <c r="D25" s="557"/>
      <c r="E25" s="557"/>
      <c r="F25" s="558"/>
      <c r="G25" s="98"/>
    </row>
  </sheetData>
  <sheetProtection password="EAC6" sheet="1" objects="1" scenarios="1"/>
  <customSheetViews>
    <customSheetView guid="{685A2E79-1796-44F8-B950-02A0300E5822}">
      <selection activeCell="E20" sqref="E20"/>
      <pageMargins left="0.25" right="0.25" top="1" bottom="0.75" header="0.5" footer="0.5"/>
      <printOptions horizontalCentered="1"/>
      <pageSetup scale="64" orientation="landscape" r:id="rId1"/>
      <headerFooter alignWithMargins="0">
        <oddHeader>&amp;C&amp;"Arial,Bold"&amp;14Adult Foster Care Cost Report</oddHeader>
        <oddFooter xml:space="preserve">&amp;LLast Run: &amp;D&amp;C&amp;P&amp;RAFC Cost Report Revised  8/16/2017
</oddFooter>
      </headerFooter>
    </customSheetView>
    <customSheetView guid="{3CF3A837-7145-4E2E-8915-BA37DFFD1C31}" scale="75" showPageBreaks="1" printArea="1" showRuler="0">
      <selection activeCell="C36" sqref="C36"/>
      <pageMargins left="0.25" right="0.25" top="1" bottom="1" header="0.5" footer="0.5"/>
      <printOptions horizontalCentered="1"/>
      <pageSetup scale="80" orientation="landscape" r:id="rId2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43E61ED1-6D84-4C84-A41C-B12F632B2CE1}" scale="75" showPageBreaks="1" printArea="1">
      <pageMargins left="0.25" right="0.25" top="1" bottom="1" header="0.5" footer="0.5"/>
      <printOptions horizontalCentered="1"/>
      <pageSetup scale="80" orientation="landscape" r:id="rId3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</customSheetViews>
  <mergeCells count="11">
    <mergeCell ref="A25:F25"/>
    <mergeCell ref="B13:F13"/>
    <mergeCell ref="B18:F18"/>
    <mergeCell ref="A23:F23"/>
    <mergeCell ref="A4:F4"/>
    <mergeCell ref="D7:E7"/>
    <mergeCell ref="D8:E8"/>
    <mergeCell ref="D10:E10"/>
    <mergeCell ref="D11:E11"/>
    <mergeCell ref="D6:F6"/>
    <mergeCell ref="D9:F9"/>
  </mergeCells>
  <phoneticPr fontId="4" type="noConversion"/>
  <dataValidations disablePrompts="1" count="1">
    <dataValidation type="date" allowBlank="1" showInputMessage="1" showErrorMessage="1" promptTitle="Enter a date" prompt="You must enter a date using the mm/dd/yyyy format." sqref="E15 E20">
      <formula1>36526</formula1>
      <formula2>73050</formula2>
    </dataValidation>
  </dataValidations>
  <hyperlinks>
    <hyperlink ref="C5" r:id="rId4" display="mailto:chia.data@state.ma.us"/>
    <hyperlink ref="C24" r:id="rId5" display="mailto:chia.data@state.ma.us"/>
    <hyperlink ref="C7" location="Summary!A1" display="Total Revenue Derived from Providing AFC "/>
    <hyperlink ref="C8" location="Summary!A1" display="Total Expense of Providing AFC "/>
    <hyperlink ref="C10" location="Summary!A1" display="Operating Results of Providing AFC "/>
    <hyperlink ref="C11" location="Summary!A1" display="Margin of Providing AFC"/>
    <hyperlink ref="C9" location="'CA-Caregiver Stipends'!A1" display="Total Units of AFC Provided"/>
    <hyperlink ref="C6" location="'General Information'!A1" display="MassHealth ID Number and Suffix"/>
  </hyperlinks>
  <printOptions horizontalCentered="1"/>
  <pageMargins left="0.25" right="0.25" top="1" bottom="0.75" header="0.5" footer="0.5"/>
  <pageSetup scale="64" orientation="landscape" r:id="rId6"/>
  <headerFooter alignWithMargins="0">
    <oddHeader>&amp;C&amp;"Arial,Bold"&amp;14AFC Cost Report - FY2018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D114"/>
  <sheetViews>
    <sheetView zoomScaleNormal="100" workbookViewId="0">
      <selection activeCell="A3" sqref="A3"/>
    </sheetView>
  </sheetViews>
  <sheetFormatPr defaultColWidth="9.1796875" defaultRowHeight="12.5" x14ac:dyDescent="0.25"/>
  <cols>
    <col min="1" max="1" width="123.54296875" style="1" customWidth="1"/>
    <col min="2" max="2" width="13" style="1" customWidth="1"/>
    <col min="3" max="3" width="51.1796875" style="1" bestFit="1" customWidth="1"/>
    <col min="4" max="4" width="34.7265625" style="22" customWidth="1"/>
    <col min="5" max="5" width="44.26953125" style="1" bestFit="1" customWidth="1"/>
    <col min="6" max="16384" width="9.1796875" style="1"/>
  </cols>
  <sheetData>
    <row r="1" spans="1:4" ht="112.5" customHeight="1" x14ac:dyDescent="0.3">
      <c r="A1" s="572" t="s">
        <v>506</v>
      </c>
      <c r="B1" s="573"/>
    </row>
    <row r="2" spans="1:4" ht="33.75" customHeight="1" x14ac:dyDescent="0.25">
      <c r="A2" s="191" t="s">
        <v>350</v>
      </c>
    </row>
    <row r="3" spans="1:4" s="24" customFormat="1" ht="55.5" customHeight="1" x14ac:dyDescent="0.25">
      <c r="A3" s="191" t="s">
        <v>740</v>
      </c>
      <c r="D3" s="46"/>
    </row>
    <row r="4" spans="1:4" s="24" customFormat="1" ht="35.25" customHeight="1" x14ac:dyDescent="0.25">
      <c r="A4" s="203" t="s">
        <v>507</v>
      </c>
      <c r="D4" s="46"/>
    </row>
    <row r="5" spans="1:4" s="24" customFormat="1" ht="38.25" customHeight="1" x14ac:dyDescent="0.25">
      <c r="A5" s="500" t="s">
        <v>451</v>
      </c>
      <c r="D5" s="46"/>
    </row>
    <row r="6" spans="1:4" ht="13" x14ac:dyDescent="0.3">
      <c r="A6" s="2" t="s">
        <v>136</v>
      </c>
      <c r="B6" s="2"/>
    </row>
    <row r="7" spans="1:4" ht="12.75" customHeight="1" x14ac:dyDescent="0.3">
      <c r="A7" s="75"/>
      <c r="C7" s="575" t="s">
        <v>509</v>
      </c>
      <c r="D7" s="575"/>
    </row>
    <row r="8" spans="1:4" ht="13" thickBot="1" x14ac:dyDescent="0.3">
      <c r="A8" s="105" t="s">
        <v>352</v>
      </c>
      <c r="B8" s="68"/>
      <c r="C8" s="575"/>
      <c r="D8" s="575"/>
    </row>
    <row r="9" spans="1:4" ht="14.25" customHeight="1" thickBot="1" x14ac:dyDescent="0.4">
      <c r="A9" s="513" t="s">
        <v>632</v>
      </c>
      <c r="B9" s="193"/>
      <c r="C9" s="575" t="s">
        <v>505</v>
      </c>
      <c r="D9" s="575"/>
    </row>
    <row r="10" spans="1:4" ht="14.25" customHeight="1" thickBot="1" x14ac:dyDescent="0.4">
      <c r="A10" s="513" t="s">
        <v>739</v>
      </c>
      <c r="B10" s="193"/>
      <c r="C10" s="575"/>
      <c r="D10" s="575"/>
    </row>
    <row r="11" spans="1:4" ht="15" thickBot="1" x14ac:dyDescent="0.4">
      <c r="A11" s="513" t="s">
        <v>634</v>
      </c>
      <c r="B11" s="183"/>
      <c r="C11" s="575"/>
      <c r="D11" s="575"/>
    </row>
    <row r="12" spans="1:4" ht="15" thickBot="1" x14ac:dyDescent="0.4">
      <c r="A12" s="513" t="s">
        <v>635</v>
      </c>
      <c r="B12" s="183"/>
      <c r="C12" s="5"/>
      <c r="D12" s="20"/>
    </row>
    <row r="13" spans="1:4" ht="16" thickBot="1" x14ac:dyDescent="0.4">
      <c r="A13" s="513" t="s">
        <v>636</v>
      </c>
      <c r="B13" s="183"/>
      <c r="C13" s="574" t="s">
        <v>351</v>
      </c>
      <c r="D13" s="574"/>
    </row>
    <row r="14" spans="1:4" ht="15" thickBot="1" x14ac:dyDescent="0.4">
      <c r="A14" s="513" t="s">
        <v>637</v>
      </c>
      <c r="B14" s="160"/>
      <c r="C14" s="5"/>
      <c r="D14" s="20"/>
    </row>
    <row r="15" spans="1:4" ht="15" thickBot="1" x14ac:dyDescent="0.4">
      <c r="A15" s="513" t="s">
        <v>638</v>
      </c>
      <c r="B15" s="182"/>
      <c r="C15" s="5"/>
      <c r="D15" s="20"/>
    </row>
    <row r="16" spans="1:4" ht="15" thickBot="1" x14ac:dyDescent="0.4">
      <c r="A16" s="513" t="s">
        <v>639</v>
      </c>
      <c r="B16" s="183"/>
      <c r="C16" s="5"/>
      <c r="D16" s="20"/>
    </row>
    <row r="17" spans="1:4" ht="15" thickBot="1" x14ac:dyDescent="0.4">
      <c r="A17" s="513" t="s">
        <v>640</v>
      </c>
      <c r="B17" s="159"/>
      <c r="C17" s="5"/>
      <c r="D17" s="20"/>
    </row>
    <row r="18" spans="1:4" ht="15" thickBot="1" x14ac:dyDescent="0.4">
      <c r="A18" s="513" t="s">
        <v>641</v>
      </c>
      <c r="B18" s="159"/>
      <c r="C18" s="5"/>
      <c r="D18" s="20"/>
    </row>
    <row r="19" spans="1:4" ht="15" thickBot="1" x14ac:dyDescent="0.4">
      <c r="A19" s="513" t="s">
        <v>642</v>
      </c>
      <c r="B19" s="157"/>
      <c r="C19" s="5"/>
      <c r="D19" s="20"/>
    </row>
    <row r="20" spans="1:4" ht="15" thickBot="1" x14ac:dyDescent="0.4">
      <c r="A20" s="513" t="s">
        <v>643</v>
      </c>
      <c r="B20" s="159"/>
      <c r="C20" s="5"/>
      <c r="D20" s="20"/>
    </row>
    <row r="21" spans="1:4" ht="15" thickBot="1" x14ac:dyDescent="0.4">
      <c r="A21" s="513" t="s">
        <v>644</v>
      </c>
      <c r="B21" s="159"/>
      <c r="C21" s="5"/>
      <c r="D21" s="20"/>
    </row>
    <row r="22" spans="1:4" ht="15" thickBot="1" x14ac:dyDescent="0.4">
      <c r="A22" s="513" t="s">
        <v>645</v>
      </c>
      <c r="B22" s="159"/>
      <c r="C22" s="5"/>
      <c r="D22" s="20"/>
    </row>
    <row r="23" spans="1:4" ht="15" thickBot="1" x14ac:dyDescent="0.4">
      <c r="A23" s="513" t="s">
        <v>646</v>
      </c>
      <c r="B23" s="159"/>
      <c r="C23" s="5"/>
      <c r="D23" s="20"/>
    </row>
    <row r="24" spans="1:4" ht="15" thickBot="1" x14ac:dyDescent="0.4">
      <c r="A24" s="513" t="s">
        <v>647</v>
      </c>
      <c r="B24" s="159"/>
      <c r="C24" s="5"/>
      <c r="D24" s="20"/>
    </row>
    <row r="25" spans="1:4" ht="15" thickBot="1" x14ac:dyDescent="0.4">
      <c r="A25" s="513" t="s">
        <v>648</v>
      </c>
      <c r="B25" s="157"/>
      <c r="C25" s="5"/>
      <c r="D25" s="20"/>
    </row>
    <row r="26" spans="1:4" ht="15" thickBot="1" x14ac:dyDescent="0.4">
      <c r="A26" s="513" t="s">
        <v>649</v>
      </c>
      <c r="B26" s="159"/>
      <c r="C26" s="5"/>
      <c r="D26" s="20"/>
    </row>
    <row r="27" spans="1:4" ht="15" thickBot="1" x14ac:dyDescent="0.4">
      <c r="A27" s="513" t="s">
        <v>650</v>
      </c>
      <c r="B27" s="159"/>
      <c r="C27" s="5"/>
      <c r="D27" s="20"/>
    </row>
    <row r="28" spans="1:4" ht="15" thickBot="1" x14ac:dyDescent="0.4">
      <c r="A28" s="513" t="s">
        <v>651</v>
      </c>
      <c r="B28" s="159"/>
      <c r="C28" s="5"/>
      <c r="D28" s="20"/>
    </row>
    <row r="29" spans="1:4" ht="15" thickBot="1" x14ac:dyDescent="0.4">
      <c r="A29" s="513" t="s">
        <v>652</v>
      </c>
      <c r="B29" s="159"/>
      <c r="C29" s="5"/>
      <c r="D29" s="20"/>
    </row>
    <row r="30" spans="1:4" ht="15" thickBot="1" x14ac:dyDescent="0.4">
      <c r="A30" s="513" t="s">
        <v>653</v>
      </c>
      <c r="B30" s="159"/>
      <c r="C30" s="5"/>
      <c r="D30" s="20"/>
    </row>
    <row r="31" spans="1:4" ht="15" thickBot="1" x14ac:dyDescent="0.4">
      <c r="A31" s="513" t="s">
        <v>654</v>
      </c>
      <c r="B31" s="159"/>
      <c r="C31" s="5"/>
      <c r="D31" s="20"/>
    </row>
    <row r="32" spans="1:4" ht="15" thickBot="1" x14ac:dyDescent="0.4">
      <c r="A32" s="513" t="s">
        <v>655</v>
      </c>
      <c r="B32" s="159"/>
      <c r="C32" s="5"/>
      <c r="D32" s="20"/>
    </row>
    <row r="33" spans="1:4" ht="15" thickBot="1" x14ac:dyDescent="0.4">
      <c r="A33" s="513" t="s">
        <v>656</v>
      </c>
      <c r="B33" s="159"/>
      <c r="C33" s="5"/>
      <c r="D33" s="20"/>
    </row>
    <row r="34" spans="1:4" ht="15" thickBot="1" x14ac:dyDescent="0.4">
      <c r="A34" s="513" t="s">
        <v>657</v>
      </c>
      <c r="B34" s="160"/>
      <c r="C34" s="5"/>
      <c r="D34" s="20"/>
    </row>
    <row r="35" spans="1:4" ht="15" thickBot="1" x14ac:dyDescent="0.4">
      <c r="A35" s="513" t="s">
        <v>658</v>
      </c>
      <c r="B35" s="157"/>
      <c r="C35" s="5"/>
      <c r="D35" s="20"/>
    </row>
    <row r="36" spans="1:4" ht="15" thickBot="1" x14ac:dyDescent="0.4">
      <c r="A36" s="513" t="s">
        <v>659</v>
      </c>
      <c r="B36" s="157"/>
      <c r="C36" s="5"/>
      <c r="D36" s="20"/>
    </row>
    <row r="37" spans="1:4" ht="15" thickBot="1" x14ac:dyDescent="0.4">
      <c r="A37" s="513" t="s">
        <v>660</v>
      </c>
      <c r="B37" s="159"/>
      <c r="C37" s="5"/>
      <c r="D37" s="20"/>
    </row>
    <row r="38" spans="1:4" ht="15" thickBot="1" x14ac:dyDescent="0.4">
      <c r="A38" s="513" t="s">
        <v>661</v>
      </c>
      <c r="B38" s="159"/>
      <c r="C38" s="5"/>
      <c r="D38" s="20"/>
    </row>
    <row r="39" spans="1:4" ht="15" thickBot="1" x14ac:dyDescent="0.4">
      <c r="A39" s="513" t="s">
        <v>662</v>
      </c>
      <c r="B39" s="159"/>
      <c r="C39" s="5"/>
      <c r="D39" s="20"/>
    </row>
    <row r="40" spans="1:4" ht="15" thickBot="1" x14ac:dyDescent="0.4">
      <c r="A40" s="513" t="s">
        <v>663</v>
      </c>
      <c r="B40" s="159"/>
      <c r="C40" s="5"/>
      <c r="D40" s="20"/>
    </row>
    <row r="41" spans="1:4" ht="15" thickBot="1" x14ac:dyDescent="0.4">
      <c r="A41" s="513" t="s">
        <v>664</v>
      </c>
      <c r="B41" s="160"/>
      <c r="C41" s="5"/>
      <c r="D41" s="20"/>
    </row>
    <row r="42" spans="1:4" ht="15" thickBot="1" x14ac:dyDescent="0.4">
      <c r="A42" s="513" t="s">
        <v>665</v>
      </c>
      <c r="B42" s="159"/>
      <c r="C42" s="5"/>
      <c r="D42" s="20"/>
    </row>
    <row r="43" spans="1:4" ht="15" thickBot="1" x14ac:dyDescent="0.4">
      <c r="A43" s="513" t="s">
        <v>666</v>
      </c>
      <c r="B43" s="159"/>
      <c r="C43" s="5"/>
      <c r="D43" s="20"/>
    </row>
    <row r="44" spans="1:4" ht="15" thickBot="1" x14ac:dyDescent="0.4">
      <c r="A44" s="513" t="s">
        <v>738</v>
      </c>
      <c r="B44" s="159"/>
      <c r="C44" s="5"/>
      <c r="D44" s="20"/>
    </row>
    <row r="45" spans="1:4" ht="15" thickBot="1" x14ac:dyDescent="0.4">
      <c r="A45" s="513" t="s">
        <v>667</v>
      </c>
      <c r="B45" s="159"/>
      <c r="C45" s="5"/>
      <c r="D45" s="20"/>
    </row>
    <row r="46" spans="1:4" ht="15" thickBot="1" x14ac:dyDescent="0.4">
      <c r="A46" s="513" t="s">
        <v>668</v>
      </c>
      <c r="B46" s="157"/>
      <c r="C46" s="5"/>
      <c r="D46" s="20"/>
    </row>
    <row r="47" spans="1:4" ht="15" thickBot="1" x14ac:dyDescent="0.4">
      <c r="A47" s="513" t="s">
        <v>669</v>
      </c>
      <c r="B47" s="159"/>
      <c r="C47" s="5"/>
      <c r="D47" s="20"/>
    </row>
    <row r="48" spans="1:4" ht="15" thickBot="1" x14ac:dyDescent="0.4">
      <c r="A48" s="513" t="s">
        <v>670</v>
      </c>
      <c r="B48" s="159"/>
      <c r="C48" s="5"/>
      <c r="D48" s="20"/>
    </row>
    <row r="49" spans="1:4" ht="15" thickBot="1" x14ac:dyDescent="0.4">
      <c r="A49" s="513" t="s">
        <v>671</v>
      </c>
      <c r="B49" s="159"/>
      <c r="C49" s="5"/>
      <c r="D49" s="20"/>
    </row>
    <row r="50" spans="1:4" ht="15" thickBot="1" x14ac:dyDescent="0.4">
      <c r="A50" s="513" t="s">
        <v>672</v>
      </c>
      <c r="B50" s="159"/>
      <c r="C50" s="5"/>
      <c r="D50" s="20"/>
    </row>
    <row r="51" spans="1:4" ht="15" thickBot="1" x14ac:dyDescent="0.4">
      <c r="A51" s="513" t="s">
        <v>673</v>
      </c>
      <c r="B51" s="159"/>
      <c r="C51" s="5"/>
      <c r="D51" s="20"/>
    </row>
    <row r="52" spans="1:4" ht="15" thickBot="1" x14ac:dyDescent="0.4">
      <c r="A52" s="513" t="s">
        <v>674</v>
      </c>
      <c r="B52" s="159"/>
      <c r="C52" s="5"/>
      <c r="D52" s="20"/>
    </row>
    <row r="53" spans="1:4" ht="15" thickBot="1" x14ac:dyDescent="0.4">
      <c r="A53" s="513" t="s">
        <v>675</v>
      </c>
      <c r="B53" s="159"/>
      <c r="C53" s="5"/>
      <c r="D53" s="20"/>
    </row>
    <row r="54" spans="1:4" ht="15" thickBot="1" x14ac:dyDescent="0.4">
      <c r="A54" s="513" t="s">
        <v>676</v>
      </c>
      <c r="B54" s="159"/>
      <c r="C54" s="5"/>
      <c r="D54" s="20"/>
    </row>
    <row r="55" spans="1:4" ht="15" thickBot="1" x14ac:dyDescent="0.4">
      <c r="A55" s="513" t="s">
        <v>677</v>
      </c>
      <c r="B55" s="160"/>
      <c r="C55" s="5"/>
      <c r="D55" s="20"/>
    </row>
    <row r="56" spans="1:4" ht="15" thickBot="1" x14ac:dyDescent="0.4">
      <c r="A56" s="513" t="s">
        <v>678</v>
      </c>
      <c r="B56" s="159"/>
      <c r="C56" s="5"/>
      <c r="D56" s="20"/>
    </row>
    <row r="57" spans="1:4" ht="15" thickBot="1" x14ac:dyDescent="0.4">
      <c r="A57" s="513" t="s">
        <v>680</v>
      </c>
      <c r="B57" s="159"/>
      <c r="C57" s="5"/>
      <c r="D57" s="20"/>
    </row>
    <row r="58" spans="1:4" ht="15" thickBot="1" x14ac:dyDescent="0.4">
      <c r="A58" s="513" t="s">
        <v>679</v>
      </c>
      <c r="B58" s="159"/>
      <c r="C58" s="5"/>
      <c r="D58" s="20"/>
    </row>
    <row r="59" spans="1:4" ht="15" thickBot="1" x14ac:dyDescent="0.4">
      <c r="A59" s="513" t="s">
        <v>681</v>
      </c>
      <c r="B59" s="157"/>
      <c r="C59" s="5"/>
      <c r="D59" s="20"/>
    </row>
    <row r="60" spans="1:4" ht="15" thickBot="1" x14ac:dyDescent="0.4">
      <c r="A60" s="513" t="s">
        <v>682</v>
      </c>
      <c r="B60" s="159"/>
      <c r="C60" s="5"/>
      <c r="D60" s="20"/>
    </row>
    <row r="61" spans="1:4" ht="15" thickBot="1" x14ac:dyDescent="0.4">
      <c r="A61" s="513" t="s">
        <v>683</v>
      </c>
      <c r="B61" s="157"/>
      <c r="C61" s="5"/>
      <c r="D61" s="20"/>
    </row>
    <row r="62" spans="1:4" ht="15" thickBot="1" x14ac:dyDescent="0.4">
      <c r="A62" s="513" t="s">
        <v>684</v>
      </c>
      <c r="B62" s="159"/>
      <c r="C62" s="5"/>
      <c r="D62" s="20"/>
    </row>
    <row r="63" spans="1:4" ht="15" thickBot="1" x14ac:dyDescent="0.4">
      <c r="A63" s="513" t="s">
        <v>685</v>
      </c>
      <c r="B63" s="159"/>
      <c r="C63" s="5"/>
      <c r="D63" s="20"/>
    </row>
    <row r="64" spans="1:4" ht="15" thickBot="1" x14ac:dyDescent="0.4">
      <c r="A64" s="513" t="s">
        <v>686</v>
      </c>
      <c r="B64" s="159"/>
      <c r="C64" s="5"/>
      <c r="D64" s="20"/>
    </row>
    <row r="65" spans="1:4" ht="15" thickBot="1" x14ac:dyDescent="0.4">
      <c r="A65" s="513" t="s">
        <v>687</v>
      </c>
      <c r="B65" s="159"/>
      <c r="C65" s="5"/>
      <c r="D65" s="20"/>
    </row>
    <row r="66" spans="1:4" ht="15" thickBot="1" x14ac:dyDescent="0.4">
      <c r="A66" s="513" t="s">
        <v>688</v>
      </c>
      <c r="B66" s="159"/>
      <c r="C66" s="5"/>
      <c r="D66" s="20"/>
    </row>
    <row r="67" spans="1:4" ht="15" thickBot="1" x14ac:dyDescent="0.4">
      <c r="A67" s="513" t="s">
        <v>689</v>
      </c>
      <c r="B67" s="157"/>
      <c r="C67" s="5"/>
      <c r="D67" s="20"/>
    </row>
    <row r="68" spans="1:4" ht="15" thickBot="1" x14ac:dyDescent="0.4">
      <c r="A68" s="513" t="s">
        <v>690</v>
      </c>
      <c r="B68" s="159"/>
      <c r="C68" s="5"/>
      <c r="D68" s="20"/>
    </row>
    <row r="69" spans="1:4" ht="15" thickBot="1" x14ac:dyDescent="0.4">
      <c r="A69" s="513" t="s">
        <v>691</v>
      </c>
      <c r="B69" s="159"/>
      <c r="C69" s="5"/>
      <c r="D69" s="20"/>
    </row>
    <row r="70" spans="1:4" ht="15" thickBot="1" x14ac:dyDescent="0.4">
      <c r="A70" s="513" t="s">
        <v>692</v>
      </c>
      <c r="B70" s="158"/>
      <c r="C70" s="5"/>
      <c r="D70" s="20"/>
    </row>
    <row r="71" spans="1:4" ht="15" thickBot="1" x14ac:dyDescent="0.4">
      <c r="A71" s="513" t="s">
        <v>693</v>
      </c>
      <c r="B71" s="158"/>
      <c r="C71" s="5"/>
      <c r="D71" s="20"/>
    </row>
    <row r="72" spans="1:4" ht="15" thickBot="1" x14ac:dyDescent="0.4">
      <c r="A72" s="513" t="s">
        <v>694</v>
      </c>
      <c r="B72" s="158"/>
      <c r="C72" s="5"/>
      <c r="D72" s="20"/>
    </row>
    <row r="73" spans="1:4" ht="15" thickBot="1" x14ac:dyDescent="0.4">
      <c r="A73" s="513" t="s">
        <v>695</v>
      </c>
      <c r="B73" s="158"/>
      <c r="C73" s="5"/>
      <c r="D73" s="20"/>
    </row>
    <row r="74" spans="1:4" ht="15" thickBot="1" x14ac:dyDescent="0.4">
      <c r="A74" s="513" t="s">
        <v>633</v>
      </c>
      <c r="B74" s="158"/>
      <c r="C74" s="5"/>
      <c r="D74" s="20"/>
    </row>
    <row r="75" spans="1:4" ht="15" thickBot="1" x14ac:dyDescent="0.4">
      <c r="A75" s="513" t="s">
        <v>696</v>
      </c>
      <c r="B75" s="158"/>
      <c r="C75" s="5"/>
      <c r="D75" s="20"/>
    </row>
    <row r="76" spans="1:4" ht="13" thickBot="1" x14ac:dyDescent="0.3">
      <c r="A76" s="513" t="s">
        <v>697</v>
      </c>
    </row>
    <row r="77" spans="1:4" ht="13" thickBot="1" x14ac:dyDescent="0.3">
      <c r="A77" s="513" t="s">
        <v>698</v>
      </c>
    </row>
    <row r="78" spans="1:4" ht="13" thickBot="1" x14ac:dyDescent="0.3">
      <c r="A78" s="513" t="s">
        <v>699</v>
      </c>
    </row>
    <row r="79" spans="1:4" ht="13" thickBot="1" x14ac:dyDescent="0.3">
      <c r="A79" s="513" t="s">
        <v>700</v>
      </c>
    </row>
    <row r="80" spans="1:4" ht="13" thickBot="1" x14ac:dyDescent="0.3">
      <c r="A80" s="513" t="s">
        <v>701</v>
      </c>
    </row>
    <row r="81" spans="1:1" ht="13" thickBot="1" x14ac:dyDescent="0.3">
      <c r="A81" s="513" t="s">
        <v>702</v>
      </c>
    </row>
    <row r="82" spans="1:1" ht="13" thickBot="1" x14ac:dyDescent="0.3">
      <c r="A82" s="513" t="s">
        <v>703</v>
      </c>
    </row>
    <row r="83" spans="1:1" ht="13" thickBot="1" x14ac:dyDescent="0.3">
      <c r="A83" s="513" t="s">
        <v>704</v>
      </c>
    </row>
    <row r="84" spans="1:1" ht="13" thickBot="1" x14ac:dyDescent="0.3">
      <c r="A84" s="513" t="s">
        <v>705</v>
      </c>
    </row>
    <row r="85" spans="1:1" ht="13" thickBot="1" x14ac:dyDescent="0.3">
      <c r="A85" s="513" t="s">
        <v>706</v>
      </c>
    </row>
    <row r="86" spans="1:1" ht="13" thickBot="1" x14ac:dyDescent="0.3">
      <c r="A86" s="513" t="s">
        <v>707</v>
      </c>
    </row>
    <row r="87" spans="1:1" ht="13" thickBot="1" x14ac:dyDescent="0.3">
      <c r="A87" s="513" t="s">
        <v>709</v>
      </c>
    </row>
    <row r="88" spans="1:1" ht="13" thickBot="1" x14ac:dyDescent="0.3">
      <c r="A88" s="513" t="s">
        <v>710</v>
      </c>
    </row>
    <row r="89" spans="1:1" ht="13" thickBot="1" x14ac:dyDescent="0.3">
      <c r="A89" s="513" t="s">
        <v>711</v>
      </c>
    </row>
    <row r="90" spans="1:1" ht="13" thickBot="1" x14ac:dyDescent="0.3">
      <c r="A90" s="513" t="s">
        <v>712</v>
      </c>
    </row>
    <row r="91" spans="1:1" ht="13" thickBot="1" x14ac:dyDescent="0.3">
      <c r="A91" s="513" t="s">
        <v>713</v>
      </c>
    </row>
    <row r="92" spans="1:1" ht="13" thickBot="1" x14ac:dyDescent="0.3">
      <c r="A92" s="513" t="s">
        <v>714</v>
      </c>
    </row>
    <row r="93" spans="1:1" ht="13" thickBot="1" x14ac:dyDescent="0.3">
      <c r="A93" s="513" t="s">
        <v>715</v>
      </c>
    </row>
    <row r="94" spans="1:1" ht="13" thickBot="1" x14ac:dyDescent="0.3">
      <c r="A94" s="513" t="s">
        <v>716</v>
      </c>
    </row>
    <row r="95" spans="1:1" ht="13" thickBot="1" x14ac:dyDescent="0.3">
      <c r="A95" s="513" t="s">
        <v>708</v>
      </c>
    </row>
    <row r="96" spans="1:1" ht="13" thickBot="1" x14ac:dyDescent="0.3">
      <c r="A96" s="513" t="s">
        <v>717</v>
      </c>
    </row>
    <row r="97" spans="1:1" ht="13" thickBot="1" x14ac:dyDescent="0.3">
      <c r="A97" s="513" t="s">
        <v>718</v>
      </c>
    </row>
    <row r="98" spans="1:1" ht="13" thickBot="1" x14ac:dyDescent="0.3">
      <c r="A98" s="513" t="s">
        <v>719</v>
      </c>
    </row>
    <row r="99" spans="1:1" ht="13" thickBot="1" x14ac:dyDescent="0.3">
      <c r="A99" s="513" t="s">
        <v>720</v>
      </c>
    </row>
    <row r="100" spans="1:1" ht="13" thickBot="1" x14ac:dyDescent="0.3">
      <c r="A100" s="513" t="s">
        <v>721</v>
      </c>
    </row>
    <row r="101" spans="1:1" ht="13" thickBot="1" x14ac:dyDescent="0.3">
      <c r="A101" s="513" t="s">
        <v>722</v>
      </c>
    </row>
    <row r="102" spans="1:1" ht="13" thickBot="1" x14ac:dyDescent="0.3">
      <c r="A102" s="513" t="s">
        <v>723</v>
      </c>
    </row>
    <row r="103" spans="1:1" ht="13" thickBot="1" x14ac:dyDescent="0.3">
      <c r="A103" s="513" t="s">
        <v>724</v>
      </c>
    </row>
    <row r="104" spans="1:1" ht="13" thickBot="1" x14ac:dyDescent="0.3">
      <c r="A104" s="513" t="s">
        <v>726</v>
      </c>
    </row>
    <row r="105" spans="1:1" ht="13" thickBot="1" x14ac:dyDescent="0.3">
      <c r="A105" s="513" t="s">
        <v>727</v>
      </c>
    </row>
    <row r="106" spans="1:1" ht="13" thickBot="1" x14ac:dyDescent="0.3">
      <c r="A106" s="513" t="s">
        <v>725</v>
      </c>
    </row>
    <row r="107" spans="1:1" ht="13" thickBot="1" x14ac:dyDescent="0.3">
      <c r="A107" s="513" t="s">
        <v>728</v>
      </c>
    </row>
    <row r="108" spans="1:1" ht="13" thickBot="1" x14ac:dyDescent="0.3">
      <c r="A108" s="513" t="s">
        <v>729</v>
      </c>
    </row>
    <row r="109" spans="1:1" ht="13" thickBot="1" x14ac:dyDescent="0.3">
      <c r="A109" s="513" t="s">
        <v>730</v>
      </c>
    </row>
    <row r="110" spans="1:1" ht="13" thickBot="1" x14ac:dyDescent="0.3">
      <c r="A110" s="513" t="s">
        <v>731</v>
      </c>
    </row>
    <row r="111" spans="1:1" ht="13" thickBot="1" x14ac:dyDescent="0.3">
      <c r="A111" s="513" t="s">
        <v>732</v>
      </c>
    </row>
    <row r="112" spans="1:1" ht="13" thickBot="1" x14ac:dyDescent="0.3">
      <c r="A112" s="513" t="s">
        <v>733</v>
      </c>
    </row>
    <row r="113" spans="1:1" ht="13" thickBot="1" x14ac:dyDescent="0.3">
      <c r="A113" s="513" t="s">
        <v>734</v>
      </c>
    </row>
    <row r="114" spans="1:1" ht="13" thickBot="1" x14ac:dyDescent="0.3">
      <c r="A114" s="513" t="s">
        <v>735</v>
      </c>
    </row>
  </sheetData>
  <sheetProtection password="EAC6" sheet="1" objects="1" scenarios="1"/>
  <sortState ref="A9:A118">
    <sortCondition ref="A9"/>
  </sortState>
  <customSheetViews>
    <customSheetView guid="{685A2E79-1796-44F8-B950-02A0300E5822}" fitToPage="1">
      <selection sqref="A1:B1"/>
      <pageMargins left="0.75" right="0.75" top="1" bottom="1" header="0.5" footer="0.5"/>
      <pageSetup scale="66" orientation="portrait" r:id="rId1"/>
      <headerFooter alignWithMargins="0"/>
    </customSheetView>
  </customSheetViews>
  <mergeCells count="4">
    <mergeCell ref="A1:B1"/>
    <mergeCell ref="C13:D13"/>
    <mergeCell ref="C7:D8"/>
    <mergeCell ref="C9:D11"/>
  </mergeCells>
  <phoneticPr fontId="26" type="noConversion"/>
  <hyperlinks>
    <hyperlink ref="C13" location="'General Information'!C13" display="Return to the General Information Worksheet"/>
    <hyperlink ref="A2" r:id="rId2"/>
    <hyperlink ref="A3" r:id="rId3"/>
    <hyperlink ref="A5" r:id="rId4"/>
  </hyperlinks>
  <pageMargins left="0.75" right="0.75" top="1" bottom="1" header="0.5" footer="0.5"/>
  <pageSetup scale="66" orientation="portrait" r:id="rId5"/>
  <headerFooter scaleWithDoc="0" alignWithMargins="0">
    <oddHeader>&amp;C&amp;"Arial,Bold"&amp;14AFC Cost Report - FY2018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zoomScaleNormal="100" zoomScaleSheetLayoutView="10" workbookViewId="0">
      <pane xSplit="1" topLeftCell="B1" activePane="topRight" state="frozen"/>
      <selection pane="topRight" activeCell="G32" sqref="G32"/>
    </sheetView>
  </sheetViews>
  <sheetFormatPr defaultColWidth="9.1796875" defaultRowHeight="12.5" x14ac:dyDescent="0.25"/>
  <cols>
    <col min="1" max="1" width="26.54296875" style="1" bestFit="1" customWidth="1"/>
    <col min="2" max="2" width="5.1796875" style="1" bestFit="1" customWidth="1"/>
    <col min="3" max="3" width="23.453125" style="1" bestFit="1" customWidth="1"/>
    <col min="4" max="4" width="13.26953125" style="344" bestFit="1" customWidth="1"/>
    <col min="5" max="5" width="16.7265625" style="344" bestFit="1" customWidth="1"/>
    <col min="6" max="6" width="13.7265625" style="1" bestFit="1" customWidth="1"/>
    <col min="7" max="7" width="22.81640625" style="1" bestFit="1" customWidth="1"/>
    <col min="8" max="8" width="5.1796875" style="1" bestFit="1" customWidth="1"/>
    <col min="9" max="9" width="16.1796875" style="1" bestFit="1" customWidth="1"/>
    <col min="10" max="10" width="4.453125" style="1" bestFit="1" customWidth="1"/>
    <col min="11" max="11" width="5.7265625" style="1" bestFit="1" customWidth="1"/>
    <col min="12" max="12" width="8.1796875" style="1" bestFit="1" customWidth="1"/>
    <col min="13" max="13" width="14.26953125" style="1" bestFit="1" customWidth="1"/>
    <col min="14" max="14" width="11.81640625" style="1" bestFit="1" customWidth="1"/>
    <col min="15" max="15" width="13.81640625" style="1" bestFit="1" customWidth="1"/>
    <col min="16" max="16" width="23" style="1" bestFit="1" customWidth="1"/>
    <col min="17" max="17" width="13.1796875" style="1" bestFit="1" customWidth="1"/>
    <col min="18" max="18" width="10.81640625" style="1" bestFit="1" customWidth="1"/>
    <col min="19" max="19" width="6.453125" style="1" bestFit="1" customWidth="1"/>
    <col min="20" max="20" width="10.81640625" style="1" bestFit="1" customWidth="1"/>
    <col min="21" max="21" width="6.453125" style="1" bestFit="1" customWidth="1"/>
    <col min="22" max="22" width="10.81640625" style="1" bestFit="1" customWidth="1"/>
    <col min="23" max="23" width="6.453125" style="1" bestFit="1" customWidth="1"/>
    <col min="24" max="24" width="10.81640625" style="1" bestFit="1" customWidth="1"/>
    <col min="25" max="25" width="6.453125" style="1" bestFit="1" customWidth="1"/>
    <col min="26" max="26" width="10.81640625" style="1" bestFit="1" customWidth="1"/>
    <col min="27" max="27" width="6.453125" style="1" bestFit="1" customWidth="1"/>
    <col min="28" max="28" width="10.81640625" style="1" bestFit="1" customWidth="1"/>
    <col min="29" max="29" width="6.453125" style="1" bestFit="1" customWidth="1"/>
    <col min="30" max="30" width="11.7265625" style="1" bestFit="1" customWidth="1"/>
    <col min="31" max="31" width="10.1796875" style="1" bestFit="1" customWidth="1"/>
    <col min="32" max="32" width="35.54296875" style="1" bestFit="1" customWidth="1"/>
    <col min="33" max="33" width="33.26953125" style="1" bestFit="1" customWidth="1"/>
    <col min="34" max="34" width="35.54296875" style="1" bestFit="1" customWidth="1"/>
    <col min="35" max="35" width="33.1796875" style="1" bestFit="1" customWidth="1"/>
    <col min="36" max="36" width="33.453125" style="1" bestFit="1" customWidth="1"/>
    <col min="37" max="37" width="38.453125" style="1" bestFit="1" customWidth="1"/>
    <col min="38" max="38" width="46.26953125" style="1" bestFit="1" customWidth="1"/>
    <col min="39" max="39" width="43.26953125" style="1" bestFit="1" customWidth="1"/>
    <col min="40" max="40" width="42.26953125" style="1" bestFit="1" customWidth="1"/>
    <col min="41" max="41" width="46.26953125" style="1" bestFit="1" customWidth="1"/>
    <col min="42" max="42" width="43.26953125" style="1" bestFit="1" customWidth="1"/>
    <col min="43" max="43" width="45" style="1" bestFit="1" customWidth="1"/>
    <col min="44" max="44" width="40.81640625" style="1" bestFit="1" customWidth="1"/>
    <col min="45" max="45" width="40.54296875" style="1" bestFit="1" customWidth="1"/>
    <col min="46" max="46" width="52.7265625" style="1" bestFit="1" customWidth="1"/>
    <col min="47" max="47" width="51.7265625" style="1" bestFit="1" customWidth="1"/>
    <col min="48" max="48" width="52.26953125" style="1" bestFit="1" customWidth="1"/>
    <col min="49" max="49" width="46.26953125" style="1" bestFit="1" customWidth="1"/>
    <col min="50" max="50" width="35.81640625" style="1" bestFit="1" customWidth="1"/>
    <col min="51" max="51" width="33.1796875" style="1" bestFit="1" customWidth="1"/>
    <col min="52" max="52" width="35.1796875" style="1" bestFit="1" customWidth="1"/>
    <col min="53" max="53" width="36.54296875" style="1" bestFit="1" customWidth="1"/>
    <col min="54" max="54" width="38" style="1" bestFit="1" customWidth="1"/>
    <col min="55" max="55" width="42.81640625" style="1" bestFit="1" customWidth="1"/>
    <col min="56" max="56" width="37.7265625" style="1" bestFit="1" customWidth="1"/>
    <col min="57" max="57" width="46.26953125" style="1" bestFit="1" customWidth="1"/>
    <col min="58" max="58" width="43.26953125" style="1" bestFit="1" customWidth="1"/>
    <col min="59" max="59" width="42.26953125" style="1" bestFit="1" customWidth="1"/>
    <col min="60" max="60" width="46.26953125" style="1" bestFit="1" customWidth="1"/>
    <col min="61" max="61" width="45.7265625" style="1" bestFit="1" customWidth="1"/>
    <col min="62" max="62" width="42.26953125" style="1" bestFit="1" customWidth="1"/>
    <col min="63" max="63" width="40.81640625" style="1" bestFit="1" customWidth="1"/>
    <col min="64" max="64" width="40.54296875" style="1" bestFit="1" customWidth="1"/>
    <col min="65" max="65" width="42.1796875" style="1" bestFit="1" customWidth="1"/>
    <col min="66" max="66" width="43.453125" style="1" bestFit="1" customWidth="1"/>
    <col min="67" max="67" width="47.453125" style="1" bestFit="1" customWidth="1"/>
    <col min="68" max="68" width="31.81640625" style="1" bestFit="1" customWidth="1"/>
    <col min="69" max="69" width="25.81640625" style="1" bestFit="1" customWidth="1"/>
    <col min="70" max="70" width="33" style="1" bestFit="1" customWidth="1"/>
    <col min="71" max="71" width="34.54296875" style="1" bestFit="1" customWidth="1"/>
    <col min="72" max="72" width="35.81640625" style="1" bestFit="1" customWidth="1"/>
    <col min="73" max="73" width="40.7265625" style="1" bestFit="1" customWidth="1"/>
    <col min="74" max="74" width="20.453125" style="1" bestFit="1" customWidth="1"/>
    <col min="75" max="75" width="27.7265625" style="1" bestFit="1" customWidth="1"/>
    <col min="76" max="76" width="29.1796875" style="1" bestFit="1" customWidth="1"/>
    <col min="77" max="77" width="30.54296875" style="1" bestFit="1" customWidth="1"/>
    <col min="78" max="78" width="35.453125" style="1" bestFit="1" customWidth="1"/>
    <col min="79" max="79" width="27.54296875" style="1" bestFit="1" customWidth="1"/>
    <col min="80" max="80" width="27.26953125" style="1" bestFit="1" customWidth="1"/>
    <col min="81" max="81" width="28.7265625" style="1" bestFit="1" customWidth="1"/>
    <col min="82" max="82" width="30.1796875" style="1" bestFit="1" customWidth="1"/>
    <col min="83" max="83" width="35" style="1" bestFit="1" customWidth="1"/>
    <col min="84" max="84" width="35.1796875" style="1" bestFit="1" customWidth="1"/>
    <col min="85" max="85" width="21.81640625" style="1" bestFit="1" customWidth="1"/>
    <col min="86" max="86" width="33" style="1" bestFit="1" customWidth="1"/>
    <col min="87" max="87" width="24.1796875" style="1" bestFit="1" customWidth="1"/>
    <col min="88" max="88" width="25.54296875" style="1" bestFit="1" customWidth="1"/>
    <col min="89" max="89" width="30.453125" style="1" bestFit="1" customWidth="1"/>
    <col min="90" max="90" width="19.453125" style="1" bestFit="1" customWidth="1"/>
    <col min="91" max="91" width="32.453125" style="1" bestFit="1" customWidth="1"/>
    <col min="92" max="92" width="25.26953125" style="1" bestFit="1" customWidth="1"/>
    <col min="93" max="93" width="32.54296875" style="1" bestFit="1" customWidth="1"/>
    <col min="94" max="94" width="35.7265625" style="1" bestFit="1" customWidth="1"/>
    <col min="95" max="95" width="31.81640625" style="1" bestFit="1" customWidth="1"/>
    <col min="96" max="96" width="15.81640625" style="1" bestFit="1" customWidth="1"/>
    <col min="97" max="97" width="36.54296875" style="1" bestFit="1" customWidth="1"/>
    <col min="98" max="98" width="24.54296875" style="1" bestFit="1" customWidth="1"/>
    <col min="99" max="99" width="11.7265625" style="1" bestFit="1" customWidth="1"/>
    <col min="100" max="100" width="23.7265625" style="1" bestFit="1" customWidth="1"/>
    <col min="101" max="101" width="24.54296875" style="1" bestFit="1" customWidth="1"/>
    <col min="102" max="102" width="24.1796875" style="1" bestFit="1" customWidth="1"/>
    <col min="103" max="103" width="35" style="1" bestFit="1" customWidth="1"/>
    <col min="104" max="104" width="19.7265625" style="1" customWidth="1"/>
    <col min="105" max="105" width="15.81640625" style="1" bestFit="1" customWidth="1"/>
    <col min="106" max="106" width="36.54296875" style="1" bestFit="1" customWidth="1"/>
    <col min="107" max="107" width="38" style="1" bestFit="1" customWidth="1"/>
    <col min="108" max="108" width="42.81640625" style="1" bestFit="1" customWidth="1"/>
    <col min="109" max="109" width="37.7265625" style="1" bestFit="1" customWidth="1"/>
    <col min="110" max="110" width="31.7265625" style="1" bestFit="1" customWidth="1"/>
    <col min="111" max="111" width="39" style="1" bestFit="1" customWidth="1"/>
    <col min="112" max="112" width="40.453125" style="1" bestFit="1" customWidth="1"/>
    <col min="113" max="113" width="41.7265625" style="1" bestFit="1" customWidth="1"/>
    <col min="114" max="114" width="45.7265625" style="1" bestFit="1" customWidth="1"/>
    <col min="115" max="115" width="26" style="1" bestFit="1" customWidth="1"/>
    <col min="116" max="116" width="33.1796875" style="1" bestFit="1" customWidth="1"/>
    <col min="117" max="117" width="34.7265625" style="1" bestFit="1" customWidth="1"/>
    <col min="118" max="118" width="36" style="1" bestFit="1" customWidth="1"/>
    <col min="119" max="119" width="40" style="1" bestFit="1" customWidth="1"/>
    <col min="120" max="120" width="23.453125" style="1" bestFit="1" customWidth="1"/>
    <col min="121" max="121" width="30.7265625" style="1" bestFit="1" customWidth="1"/>
    <col min="122" max="122" width="32.1796875" style="1" bestFit="1" customWidth="1"/>
    <col min="123" max="123" width="33.453125" style="1" bestFit="1" customWidth="1"/>
    <col min="124" max="124" width="38.453125" style="1" bestFit="1" customWidth="1"/>
    <col min="125" max="125" width="44.453125" style="1" bestFit="1" customWidth="1"/>
    <col min="126" max="126" width="51.7265625" style="1" bestFit="1" customWidth="1"/>
    <col min="127" max="127" width="53.1796875" style="1" bestFit="1" customWidth="1"/>
    <col min="128" max="128" width="54.54296875" style="1" bestFit="1" customWidth="1"/>
    <col min="129" max="129" width="59.453125" style="1" bestFit="1" customWidth="1"/>
    <col min="130" max="130" width="9.7265625" style="1" bestFit="1" customWidth="1"/>
    <col min="131" max="131" width="10.81640625" style="1" bestFit="1" customWidth="1"/>
    <col min="132" max="132" width="15.81640625" style="1" bestFit="1" customWidth="1"/>
    <col min="133" max="133" width="41.7265625" style="1" bestFit="1" customWidth="1"/>
    <col min="134" max="134" width="45.7265625" style="1" bestFit="1" customWidth="1"/>
    <col min="135" max="135" width="29.453125" style="1" bestFit="1" customWidth="1"/>
    <col min="136" max="136" width="23.453125" style="1" bestFit="1" customWidth="1"/>
    <col min="137" max="137" width="30.7265625" style="1" bestFit="1" customWidth="1"/>
    <col min="138" max="138" width="32.1796875" style="1" bestFit="1" customWidth="1"/>
    <col min="139" max="139" width="33.453125" style="1" bestFit="1" customWidth="1"/>
    <col min="140" max="140" width="37.453125" style="1" bestFit="1" customWidth="1"/>
    <col min="141" max="141" width="29.453125" style="1" bestFit="1" customWidth="1"/>
    <col min="142" max="142" width="23.453125" style="1" bestFit="1" customWidth="1"/>
    <col min="143" max="143" width="30.7265625" style="1" bestFit="1" customWidth="1"/>
    <col min="144" max="144" width="32.1796875" style="1" bestFit="1" customWidth="1"/>
    <col min="145" max="145" width="33.453125" style="1" bestFit="1" customWidth="1"/>
    <col min="146" max="146" width="37.453125" style="1" bestFit="1" customWidth="1"/>
    <col min="147" max="147" width="38.1796875" style="1" bestFit="1" customWidth="1"/>
    <col min="148" max="148" width="32" style="1" bestFit="1" customWidth="1"/>
    <col min="149" max="149" width="39.26953125" style="1" bestFit="1" customWidth="1"/>
    <col min="150" max="150" width="40.7265625" style="1" bestFit="1" customWidth="1"/>
    <col min="151" max="151" width="42.1796875" style="1" bestFit="1" customWidth="1"/>
    <col min="152" max="152" width="46" style="1" bestFit="1" customWidth="1"/>
    <col min="153" max="153" width="38.1796875" style="1" bestFit="1" customWidth="1"/>
    <col min="154" max="154" width="32" style="1" bestFit="1" customWidth="1"/>
    <col min="155" max="155" width="39.26953125" style="1" bestFit="1" customWidth="1"/>
    <col min="156" max="156" width="40.7265625" style="1" bestFit="1" customWidth="1"/>
    <col min="157" max="157" width="42.1796875" style="1" bestFit="1" customWidth="1"/>
    <col min="158" max="158" width="46" style="1" bestFit="1" customWidth="1"/>
    <col min="159" max="159" width="38.7265625" style="1" bestFit="1" customWidth="1"/>
    <col min="160" max="160" width="32.54296875" style="1" bestFit="1" customWidth="1"/>
    <col min="161" max="161" width="39.81640625" style="1" bestFit="1" customWidth="1"/>
    <col min="162" max="162" width="41.26953125" style="1" bestFit="1" customWidth="1"/>
    <col min="163" max="163" width="42.7265625" style="1" bestFit="1" customWidth="1"/>
    <col min="164" max="164" width="46.7265625" style="1" bestFit="1" customWidth="1"/>
    <col min="165" max="165" width="41.54296875" style="1" bestFit="1" customWidth="1"/>
    <col min="166" max="166" width="35.54296875" style="1" bestFit="1" customWidth="1"/>
    <col min="167" max="167" width="42.81640625" style="1" bestFit="1" customWidth="1"/>
    <col min="168" max="168" width="44.26953125" style="1" bestFit="1" customWidth="1"/>
    <col min="169" max="169" width="45.54296875" style="1" bestFit="1" customWidth="1"/>
    <col min="170" max="170" width="49.54296875" style="1" bestFit="1" customWidth="1"/>
    <col min="171" max="171" width="39.54296875" style="1" bestFit="1" customWidth="1"/>
    <col min="172" max="172" width="33.453125" style="1" bestFit="1" customWidth="1"/>
    <col min="173" max="173" width="40.7265625" style="1" bestFit="1" customWidth="1"/>
    <col min="174" max="174" width="42.26953125" style="1" bestFit="1" customWidth="1"/>
    <col min="175" max="175" width="43.54296875" style="1" bestFit="1" customWidth="1"/>
    <col min="176" max="176" width="47.54296875" style="1" bestFit="1" customWidth="1"/>
    <col min="177" max="177" width="47.26953125" style="1" bestFit="1" customWidth="1"/>
    <col min="178" max="178" width="41.1796875" style="1" bestFit="1" customWidth="1"/>
    <col min="179" max="179" width="48.453125" style="1" bestFit="1" customWidth="1"/>
    <col min="180" max="180" width="49.81640625" style="1" bestFit="1" customWidth="1"/>
    <col min="181" max="181" width="51.26953125" style="1" bestFit="1" customWidth="1"/>
    <col min="182" max="182" width="55.26953125" style="1" bestFit="1" customWidth="1"/>
    <col min="183" max="183" width="55.1796875" style="1" bestFit="1" customWidth="1"/>
    <col min="184" max="184" width="49" style="1" bestFit="1" customWidth="1"/>
    <col min="185" max="185" width="56.26953125" style="1" bestFit="1" customWidth="1"/>
    <col min="186" max="186" width="57.7265625" style="1" bestFit="1" customWidth="1"/>
    <col min="187" max="187" width="59.1796875" style="1" bestFit="1" customWidth="1"/>
    <col min="188" max="188" width="63.1796875" style="1" bestFit="1" customWidth="1"/>
    <col min="189" max="189" width="41.81640625" style="1" bestFit="1" customWidth="1"/>
    <col min="190" max="190" width="35.81640625" style="1" bestFit="1" customWidth="1"/>
    <col min="191" max="191" width="43.1796875" style="1" bestFit="1" customWidth="1"/>
    <col min="192" max="192" width="44.54296875" style="1" bestFit="1" customWidth="1"/>
    <col min="193" max="193" width="45.81640625" style="1" bestFit="1" customWidth="1"/>
    <col min="194" max="194" width="49.81640625" style="1" bestFit="1" customWidth="1"/>
    <col min="195" max="195" width="32" style="1" bestFit="1" customWidth="1"/>
    <col min="196" max="196" width="26" style="1" bestFit="1" customWidth="1"/>
    <col min="197" max="197" width="33.1796875" style="1" bestFit="1" customWidth="1"/>
    <col min="198" max="198" width="34.7265625" style="1" bestFit="1" customWidth="1"/>
    <col min="199" max="199" width="36" style="1" bestFit="1" customWidth="1"/>
    <col min="200" max="200" width="40" style="1" bestFit="1" customWidth="1"/>
    <col min="201" max="201" width="29.453125" style="1" bestFit="1" customWidth="1"/>
    <col min="202" max="202" width="23.453125" style="1" bestFit="1" customWidth="1"/>
    <col min="203" max="203" width="30.7265625" style="1" bestFit="1" customWidth="1"/>
    <col min="204" max="204" width="32.1796875" style="1" bestFit="1" customWidth="1"/>
    <col min="205" max="205" width="33.453125" style="1" bestFit="1" customWidth="1"/>
    <col min="206" max="206" width="38.453125" style="1" bestFit="1" customWidth="1"/>
    <col min="207" max="207" width="50.54296875" style="1" bestFit="1" customWidth="1"/>
    <col min="208" max="208" width="44.453125" style="1" bestFit="1" customWidth="1"/>
    <col min="209" max="209" width="51.7265625" style="1" bestFit="1" customWidth="1"/>
    <col min="210" max="210" width="53.1796875" style="1" bestFit="1" customWidth="1"/>
    <col min="211" max="211" width="54.54296875" style="1" bestFit="1" customWidth="1"/>
    <col min="212" max="212" width="59.453125" style="1" bestFit="1" customWidth="1"/>
    <col min="213" max="213" width="53.81640625" style="1" customWidth="1"/>
    <col min="214" max="214" width="44.26953125" style="1" bestFit="1" customWidth="1"/>
    <col min="215" max="216" width="47.81640625" style="1" bestFit="1" customWidth="1"/>
    <col min="217" max="217" width="35.7265625" style="1" bestFit="1" customWidth="1"/>
    <col min="218" max="219" width="15.26953125" style="1" bestFit="1" customWidth="1"/>
    <col min="220" max="221" width="30" style="1" bestFit="1" customWidth="1"/>
    <col min="222" max="222" width="36.453125" style="1" bestFit="1" customWidth="1"/>
    <col min="223" max="224" width="20.7265625" style="1" bestFit="1" customWidth="1"/>
    <col min="225" max="226" width="35.453125" style="1" bestFit="1" customWidth="1"/>
    <col min="227" max="227" width="10.81640625" style="1" bestFit="1" customWidth="1"/>
    <col min="228" max="228" width="15.81640625" style="1" bestFit="1" customWidth="1"/>
    <col min="229" max="231" width="9.1796875" style="1"/>
    <col min="232" max="232" width="14.81640625" style="1" bestFit="1" customWidth="1"/>
    <col min="233" max="16384" width="9.1796875" style="1"/>
  </cols>
  <sheetData>
    <row r="1" spans="1:208" s="3" customFormat="1" ht="13" x14ac:dyDescent="0.3">
      <c r="A1" s="3" t="s">
        <v>201</v>
      </c>
      <c r="B1" s="18" t="s">
        <v>102</v>
      </c>
      <c r="C1" s="18" t="s">
        <v>75</v>
      </c>
      <c r="D1" s="198" t="s">
        <v>343</v>
      </c>
      <c r="E1" s="198" t="s">
        <v>355</v>
      </c>
      <c r="F1" s="18" t="s">
        <v>115</v>
      </c>
      <c r="G1" s="18" t="s">
        <v>143</v>
      </c>
      <c r="H1" s="18" t="s">
        <v>76</v>
      </c>
      <c r="I1" s="18" t="s">
        <v>78</v>
      </c>
      <c r="J1" s="18" t="s">
        <v>135</v>
      </c>
      <c r="K1" s="18" t="s">
        <v>145</v>
      </c>
      <c r="L1" s="18" t="s">
        <v>146</v>
      </c>
      <c r="M1" s="18" t="s">
        <v>77</v>
      </c>
      <c r="N1" s="18" t="s">
        <v>510</v>
      </c>
      <c r="O1" s="18" t="s">
        <v>116</v>
      </c>
      <c r="P1" s="18" t="s">
        <v>144</v>
      </c>
      <c r="Q1" s="18" t="s">
        <v>511</v>
      </c>
      <c r="R1" s="18" t="s">
        <v>79</v>
      </c>
      <c r="S1" s="18" t="s">
        <v>83</v>
      </c>
      <c r="T1" s="18" t="s">
        <v>80</v>
      </c>
      <c r="U1" s="18" t="s">
        <v>84</v>
      </c>
      <c r="V1" s="18" t="s">
        <v>81</v>
      </c>
      <c r="W1" s="18" t="s">
        <v>85</v>
      </c>
      <c r="X1" s="18" t="s">
        <v>82</v>
      </c>
      <c r="Y1" s="18" t="s">
        <v>86</v>
      </c>
      <c r="Z1" s="18" t="s">
        <v>188</v>
      </c>
      <c r="AA1" s="18" t="s">
        <v>189</v>
      </c>
      <c r="AB1" s="18" t="s">
        <v>190</v>
      </c>
      <c r="AC1" s="18" t="s">
        <v>191</v>
      </c>
      <c r="AD1" s="18" t="s">
        <v>103</v>
      </c>
      <c r="AE1" s="18" t="s">
        <v>104</v>
      </c>
      <c r="AF1" s="18" t="s">
        <v>151</v>
      </c>
      <c r="AG1" s="18" t="s">
        <v>150</v>
      </c>
    </row>
    <row r="2" spans="1:208" s="6" customFormat="1" x14ac:dyDescent="0.25">
      <c r="B2" s="254">
        <f>YEAR('General Information'!C49)</f>
        <v>2000</v>
      </c>
      <c r="C2" s="255" t="str">
        <f>'General Information'!C18</f>
        <v>Select your provider name.</v>
      </c>
      <c r="D2" s="256">
        <f>'General Information'!C19</f>
        <v>0</v>
      </c>
      <c r="E2" s="257">
        <f>'General Information'!C20</f>
        <v>0</v>
      </c>
      <c r="F2" s="254">
        <f>'General Information'!C26</f>
        <v>0</v>
      </c>
      <c r="G2" s="254">
        <f>'General Information'!C27</f>
        <v>0</v>
      </c>
      <c r="H2" s="255">
        <f>'General Information'!C21</f>
        <v>0</v>
      </c>
      <c r="I2" s="255">
        <f>'General Information'!C22</f>
        <v>0</v>
      </c>
      <c r="J2" s="255">
        <f>'General Information'!C23</f>
        <v>0</v>
      </c>
      <c r="K2" s="255">
        <f>'General Information'!C24</f>
        <v>0</v>
      </c>
      <c r="L2" s="255">
        <f>'General Information'!C25</f>
        <v>0</v>
      </c>
      <c r="M2" s="255">
        <f>'General Information'!C29</f>
        <v>0</v>
      </c>
      <c r="N2" s="255">
        <f>'General Information'!C30</f>
        <v>0</v>
      </c>
      <c r="O2" s="254">
        <f>'General Information'!C32</f>
        <v>0</v>
      </c>
      <c r="P2" s="254">
        <f>'General Information'!C33</f>
        <v>0</v>
      </c>
      <c r="Q2" s="254">
        <f>'General Information'!C31</f>
        <v>0</v>
      </c>
      <c r="R2" s="254">
        <f>'General Information'!C35</f>
        <v>0</v>
      </c>
      <c r="S2" s="255">
        <f>'General Information'!C36</f>
        <v>0</v>
      </c>
      <c r="T2" s="254">
        <f>'General Information'!C37</f>
        <v>0</v>
      </c>
      <c r="U2" s="255">
        <f>'General Information'!C38</f>
        <v>0</v>
      </c>
      <c r="V2" s="254">
        <f>'General Information'!C39</f>
        <v>0</v>
      </c>
      <c r="W2" s="255">
        <f>'General Information'!C40</f>
        <v>0</v>
      </c>
      <c r="X2" s="254">
        <f>'General Information'!C41</f>
        <v>0</v>
      </c>
      <c r="Y2" s="255">
        <f>'General Information'!C42</f>
        <v>0</v>
      </c>
      <c r="Z2" s="257">
        <f>'General Information'!C43</f>
        <v>0</v>
      </c>
      <c r="AA2" s="255">
        <f>'General Information'!C44</f>
        <v>0</v>
      </c>
      <c r="AB2" s="257">
        <f>'General Information'!C45</f>
        <v>0</v>
      </c>
      <c r="AC2" s="255">
        <f>'General Information'!C46</f>
        <v>0</v>
      </c>
      <c r="AD2" s="258">
        <f>'General Information'!C48</f>
        <v>36526</v>
      </c>
      <c r="AE2" s="258">
        <f>'General Information'!C49</f>
        <v>36891</v>
      </c>
      <c r="AF2" s="59" t="s">
        <v>152</v>
      </c>
      <c r="AG2" s="60">
        <f ca="1">NOW()</f>
        <v>43676.552689351854</v>
      </c>
    </row>
    <row r="3" spans="1:208" s="5" customFormat="1" ht="13" x14ac:dyDescent="0.3">
      <c r="C3" s="3"/>
      <c r="D3" s="199"/>
      <c r="E3" s="19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208" s="18" customFormat="1" ht="13" x14ac:dyDescent="0.3">
      <c r="A4" s="18" t="s">
        <v>227</v>
      </c>
      <c r="B4" s="18" t="s">
        <v>102</v>
      </c>
      <c r="C4" s="18" t="s">
        <v>75</v>
      </c>
      <c r="D4" s="198" t="s">
        <v>343</v>
      </c>
      <c r="E4" s="198" t="s">
        <v>355</v>
      </c>
      <c r="F4" s="18" t="s">
        <v>115</v>
      </c>
      <c r="G4" s="18" t="s">
        <v>143</v>
      </c>
      <c r="H4" s="18" t="s">
        <v>76</v>
      </c>
      <c r="I4" s="18" t="s">
        <v>78</v>
      </c>
      <c r="J4" s="18" t="s">
        <v>135</v>
      </c>
      <c r="K4" s="18" t="s">
        <v>145</v>
      </c>
      <c r="L4" s="18" t="s">
        <v>146</v>
      </c>
      <c r="M4" s="18" t="s">
        <v>77</v>
      </c>
      <c r="N4" s="18" t="s">
        <v>510</v>
      </c>
      <c r="O4" s="18" t="s">
        <v>116</v>
      </c>
      <c r="P4" s="18" t="s">
        <v>144</v>
      </c>
      <c r="Q4" s="18" t="s">
        <v>511</v>
      </c>
      <c r="R4" s="18" t="s">
        <v>79</v>
      </c>
      <c r="S4" s="18" t="s">
        <v>83</v>
      </c>
      <c r="T4" s="18" t="s">
        <v>80</v>
      </c>
      <c r="U4" s="18" t="s">
        <v>84</v>
      </c>
      <c r="V4" s="18" t="s">
        <v>81</v>
      </c>
      <c r="W4" s="18" t="s">
        <v>85</v>
      </c>
      <c r="X4" s="18" t="s">
        <v>82</v>
      </c>
      <c r="Y4" s="18" t="s">
        <v>86</v>
      </c>
      <c r="Z4" s="18" t="s">
        <v>188</v>
      </c>
      <c r="AA4" s="18" t="s">
        <v>189</v>
      </c>
      <c r="AB4" s="18" t="s">
        <v>190</v>
      </c>
      <c r="AC4" s="18" t="s">
        <v>191</v>
      </c>
      <c r="AD4" s="18" t="s">
        <v>103</v>
      </c>
      <c r="AE4" s="18" t="s">
        <v>104</v>
      </c>
      <c r="AF4" s="18" t="s">
        <v>87</v>
      </c>
      <c r="AG4" s="18" t="s">
        <v>123</v>
      </c>
      <c r="AH4" s="3" t="s">
        <v>286</v>
      </c>
      <c r="AI4" s="18" t="s">
        <v>88</v>
      </c>
      <c r="AJ4" s="18" t="s">
        <v>89</v>
      </c>
      <c r="AK4" s="18" t="s">
        <v>90</v>
      </c>
      <c r="AL4" s="18" t="s">
        <v>91</v>
      </c>
      <c r="AM4" s="18" t="s">
        <v>199</v>
      </c>
      <c r="AN4" s="18" t="s">
        <v>282</v>
      </c>
      <c r="AO4" s="18" t="s">
        <v>283</v>
      </c>
      <c r="AP4" s="18" t="s">
        <v>92</v>
      </c>
      <c r="AQ4" s="18" t="s">
        <v>93</v>
      </c>
      <c r="AR4" s="18" t="s">
        <v>94</v>
      </c>
      <c r="AS4" s="18" t="s">
        <v>284</v>
      </c>
      <c r="AT4" s="18" t="s">
        <v>95</v>
      </c>
      <c r="AU4" s="18" t="s">
        <v>96</v>
      </c>
      <c r="AV4" s="18" t="s">
        <v>97</v>
      </c>
      <c r="AW4" s="18" t="s">
        <v>98</v>
      </c>
      <c r="AX4" s="18" t="s">
        <v>99</v>
      </c>
      <c r="AY4" s="18" t="s">
        <v>172</v>
      </c>
      <c r="AZ4" s="18" t="s">
        <v>100</v>
      </c>
      <c r="BA4" s="18" t="s">
        <v>101</v>
      </c>
      <c r="BB4" s="18" t="s">
        <v>151</v>
      </c>
      <c r="BC4" s="18" t="s">
        <v>150</v>
      </c>
    </row>
    <row r="5" spans="1:208" s="21" customFormat="1" x14ac:dyDescent="0.25">
      <c r="B5" s="61">
        <f>B2</f>
        <v>2000</v>
      </c>
      <c r="C5" s="62" t="str">
        <f t="shared" ref="C5:AE5" si="0">C2</f>
        <v>Select your provider name.</v>
      </c>
      <c r="D5" s="200">
        <f t="shared" si="0"/>
        <v>0</v>
      </c>
      <c r="E5" s="201">
        <f t="shared" si="0"/>
        <v>0</v>
      </c>
      <c r="F5" s="61">
        <f t="shared" si="0"/>
        <v>0</v>
      </c>
      <c r="G5" s="61">
        <f t="shared" si="0"/>
        <v>0</v>
      </c>
      <c r="H5" s="62">
        <f t="shared" si="0"/>
        <v>0</v>
      </c>
      <c r="I5" s="62">
        <f t="shared" si="0"/>
        <v>0</v>
      </c>
      <c r="J5" s="62">
        <f t="shared" si="0"/>
        <v>0</v>
      </c>
      <c r="K5" s="62">
        <f t="shared" si="0"/>
        <v>0</v>
      </c>
      <c r="L5" s="62">
        <f t="shared" si="0"/>
        <v>0</v>
      </c>
      <c r="M5" s="62">
        <f t="shared" si="0"/>
        <v>0</v>
      </c>
      <c r="N5" s="62">
        <f t="shared" si="0"/>
        <v>0</v>
      </c>
      <c r="O5" s="61">
        <f t="shared" si="0"/>
        <v>0</v>
      </c>
      <c r="P5" s="61">
        <f t="shared" si="0"/>
        <v>0</v>
      </c>
      <c r="Q5" s="61">
        <f t="shared" si="0"/>
        <v>0</v>
      </c>
      <c r="R5" s="61">
        <f t="shared" si="0"/>
        <v>0</v>
      </c>
      <c r="S5" s="61">
        <f t="shared" si="0"/>
        <v>0</v>
      </c>
      <c r="T5" s="61">
        <f t="shared" si="0"/>
        <v>0</v>
      </c>
      <c r="U5" s="61">
        <f t="shared" si="0"/>
        <v>0</v>
      </c>
      <c r="V5" s="61">
        <f t="shared" si="0"/>
        <v>0</v>
      </c>
      <c r="W5" s="61">
        <f t="shared" si="0"/>
        <v>0</v>
      </c>
      <c r="X5" s="61">
        <f t="shared" si="0"/>
        <v>0</v>
      </c>
      <c r="Y5" s="61">
        <f t="shared" si="0"/>
        <v>0</v>
      </c>
      <c r="Z5" s="61">
        <f t="shared" si="0"/>
        <v>0</v>
      </c>
      <c r="AA5" s="61">
        <f t="shared" si="0"/>
        <v>0</v>
      </c>
      <c r="AB5" s="61">
        <f t="shared" si="0"/>
        <v>0</v>
      </c>
      <c r="AC5" s="61">
        <f t="shared" si="0"/>
        <v>0</v>
      </c>
      <c r="AD5" s="63">
        <f t="shared" si="0"/>
        <v>36526</v>
      </c>
      <c r="AE5" s="63">
        <f t="shared" si="0"/>
        <v>36891</v>
      </c>
      <c r="AF5" s="259">
        <f>'A-Revenue'!$C$8</f>
        <v>0</v>
      </c>
      <c r="AG5" s="259">
        <f>'A-Revenue'!$C$9</f>
        <v>0</v>
      </c>
      <c r="AH5" s="259">
        <f>'A-Revenue'!$C$10</f>
        <v>0</v>
      </c>
      <c r="AI5" s="259">
        <f>'A-Revenue'!$C$11</f>
        <v>0</v>
      </c>
      <c r="AJ5" s="259">
        <f>'A-Revenue'!$C$12</f>
        <v>0</v>
      </c>
      <c r="AK5" s="259">
        <f>'A-Revenue'!$C$13</f>
        <v>0</v>
      </c>
      <c r="AL5" s="259">
        <f>'A-Revenue'!$C$14</f>
        <v>0</v>
      </c>
      <c r="AM5" s="259">
        <f>'A-Revenue'!$C$15</f>
        <v>0</v>
      </c>
      <c r="AN5" s="259">
        <f>'A-Revenue'!$C$16</f>
        <v>0</v>
      </c>
      <c r="AO5" s="259">
        <f>'A-Revenue'!$C$17</f>
        <v>0</v>
      </c>
      <c r="AP5" s="259">
        <f>'A-Revenue'!$C$18</f>
        <v>0</v>
      </c>
      <c r="AQ5" s="259">
        <f>'A-Revenue'!$C$19</f>
        <v>0</v>
      </c>
      <c r="AR5" s="259">
        <f>'A-Revenue'!$C$20</f>
        <v>0</v>
      </c>
      <c r="AS5" s="259">
        <f>'A-Revenue'!$C$21</f>
        <v>0</v>
      </c>
      <c r="AT5" s="259">
        <f>'A-Revenue'!$C$22</f>
        <v>0</v>
      </c>
      <c r="AU5" s="259">
        <f>'A-Revenue'!$C$23</f>
        <v>0</v>
      </c>
      <c r="AV5" s="259">
        <f>'A-Revenue'!$C$24</f>
        <v>0</v>
      </c>
      <c r="AW5" s="259">
        <f>'A-Revenue'!$C$25</f>
        <v>0</v>
      </c>
      <c r="AX5" s="259">
        <f>'A-Revenue'!C$26</f>
        <v>0</v>
      </c>
      <c r="AY5" s="260">
        <f>'A-Revenue'!C27</f>
        <v>0</v>
      </c>
      <c r="AZ5" s="259">
        <f>'A-Revenue'!C29</f>
        <v>0</v>
      </c>
      <c r="BA5" s="259">
        <f>'A-Revenue'!C$30</f>
        <v>0</v>
      </c>
      <c r="BB5" s="254" t="str">
        <f>$AF$2</f>
        <v>tfaiella</v>
      </c>
      <c r="BC5" s="261">
        <f ca="1">$AG$2</f>
        <v>43676.552689351854</v>
      </c>
    </row>
    <row r="6" spans="1:208" s="48" customFormat="1" x14ac:dyDescent="0.25">
      <c r="D6" s="202"/>
      <c r="E6" s="202"/>
    </row>
    <row r="7" spans="1:208" s="18" customFormat="1" ht="13" x14ac:dyDescent="0.3">
      <c r="A7" s="18" t="s">
        <v>382</v>
      </c>
      <c r="B7" s="18" t="s">
        <v>102</v>
      </c>
      <c r="C7" s="18" t="s">
        <v>75</v>
      </c>
      <c r="D7" s="198" t="s">
        <v>343</v>
      </c>
      <c r="E7" s="198" t="s">
        <v>355</v>
      </c>
      <c r="F7" s="18" t="s">
        <v>115</v>
      </c>
      <c r="G7" s="18" t="s">
        <v>143</v>
      </c>
      <c r="H7" s="18" t="s">
        <v>76</v>
      </c>
      <c r="I7" s="18" t="s">
        <v>78</v>
      </c>
      <c r="J7" s="18" t="s">
        <v>135</v>
      </c>
      <c r="K7" s="18" t="s">
        <v>145</v>
      </c>
      <c r="L7" s="18" t="s">
        <v>146</v>
      </c>
      <c r="M7" s="18" t="s">
        <v>77</v>
      </c>
      <c r="N7" s="18" t="s">
        <v>510</v>
      </c>
      <c r="O7" s="18" t="s">
        <v>116</v>
      </c>
      <c r="P7" s="18" t="s">
        <v>144</v>
      </c>
      <c r="Q7" s="18" t="s">
        <v>511</v>
      </c>
      <c r="R7" s="18" t="s">
        <v>79</v>
      </c>
      <c r="S7" s="18" t="s">
        <v>83</v>
      </c>
      <c r="T7" s="18" t="s">
        <v>80</v>
      </c>
      <c r="U7" s="18" t="s">
        <v>84</v>
      </c>
      <c r="V7" s="18" t="s">
        <v>81</v>
      </c>
      <c r="W7" s="18" t="s">
        <v>85</v>
      </c>
      <c r="X7" s="18" t="s">
        <v>82</v>
      </c>
      <c r="Y7" s="18" t="s">
        <v>86</v>
      </c>
      <c r="Z7" s="18" t="s">
        <v>188</v>
      </c>
      <c r="AA7" s="18" t="s">
        <v>189</v>
      </c>
      <c r="AB7" s="18" t="s">
        <v>190</v>
      </c>
      <c r="AC7" s="18" t="s">
        <v>191</v>
      </c>
      <c r="AD7" s="18" t="s">
        <v>103</v>
      </c>
      <c r="AE7" s="18" t="s">
        <v>104</v>
      </c>
      <c r="AF7" s="18" t="s">
        <v>558</v>
      </c>
      <c r="AG7" s="18" t="s">
        <v>559</v>
      </c>
      <c r="AH7" s="18" t="s">
        <v>560</v>
      </c>
      <c r="AI7" s="18" t="s">
        <v>561</v>
      </c>
      <c r="AJ7" s="18" t="s">
        <v>562</v>
      </c>
      <c r="AK7" s="15" t="s">
        <v>563</v>
      </c>
      <c r="AL7" s="18" t="s">
        <v>564</v>
      </c>
      <c r="AM7" s="18" t="s">
        <v>565</v>
      </c>
      <c r="AN7" s="18" t="s">
        <v>566</v>
      </c>
      <c r="AO7" s="18" t="s">
        <v>567</v>
      </c>
      <c r="AP7" s="18" t="s">
        <v>568</v>
      </c>
      <c r="AQ7" s="18" t="s">
        <v>569</v>
      </c>
      <c r="AR7" s="15" t="s">
        <v>105</v>
      </c>
      <c r="AS7" s="18" t="s">
        <v>106</v>
      </c>
      <c r="AT7" s="18" t="s">
        <v>107</v>
      </c>
      <c r="AU7" s="18" t="s">
        <v>108</v>
      </c>
      <c r="AV7" s="18" t="s">
        <v>109</v>
      </c>
      <c r="AW7" s="18" t="s">
        <v>110</v>
      </c>
      <c r="AX7" s="3" t="s">
        <v>173</v>
      </c>
      <c r="AY7" s="3" t="s">
        <v>174</v>
      </c>
      <c r="AZ7" s="3" t="s">
        <v>175</v>
      </c>
      <c r="BA7" s="3" t="s">
        <v>176</v>
      </c>
      <c r="BB7" s="3" t="s">
        <v>177</v>
      </c>
      <c r="BC7" s="3" t="s">
        <v>178</v>
      </c>
      <c r="BD7" s="18" t="s">
        <v>570</v>
      </c>
      <c r="BE7" s="18" t="s">
        <v>571</v>
      </c>
      <c r="BF7" s="18" t="s">
        <v>572</v>
      </c>
      <c r="BG7" s="18" t="s">
        <v>573</v>
      </c>
      <c r="BH7" s="18" t="s">
        <v>574</v>
      </c>
      <c r="BI7" s="18" t="s">
        <v>575</v>
      </c>
      <c r="BJ7" s="18" t="s">
        <v>576</v>
      </c>
      <c r="BK7" s="18" t="s">
        <v>577</v>
      </c>
      <c r="BL7" s="18" t="s">
        <v>578</v>
      </c>
      <c r="BM7" s="18" t="s">
        <v>579</v>
      </c>
      <c r="BN7" s="18" t="s">
        <v>580</v>
      </c>
      <c r="BO7" s="18" t="s">
        <v>581</v>
      </c>
      <c r="BP7" s="18" t="s">
        <v>117</v>
      </c>
      <c r="BQ7" s="18" t="s">
        <v>118</v>
      </c>
      <c r="BR7" s="18" t="s">
        <v>119</v>
      </c>
      <c r="BS7" s="18" t="s">
        <v>120</v>
      </c>
      <c r="BT7" s="18" t="s">
        <v>121</v>
      </c>
      <c r="BU7" s="18" t="s">
        <v>122</v>
      </c>
      <c r="BV7" s="18" t="s">
        <v>386</v>
      </c>
      <c r="BW7" s="18" t="s">
        <v>390</v>
      </c>
      <c r="BX7" s="18" t="s">
        <v>520</v>
      </c>
      <c r="BY7" s="18" t="s">
        <v>387</v>
      </c>
      <c r="BZ7" s="18" t="s">
        <v>388</v>
      </c>
      <c r="CA7" s="18" t="s">
        <v>389</v>
      </c>
      <c r="CB7" s="18" t="s">
        <v>514</v>
      </c>
      <c r="CC7" s="18" t="s">
        <v>515</v>
      </c>
      <c r="CD7" s="18" t="s">
        <v>516</v>
      </c>
      <c r="CE7" s="18" t="s">
        <v>517</v>
      </c>
      <c r="CF7" s="18" t="s">
        <v>518</v>
      </c>
      <c r="CG7" s="18" t="s">
        <v>519</v>
      </c>
      <c r="CH7" s="18" t="s">
        <v>582</v>
      </c>
      <c r="CI7" s="18" t="s">
        <v>521</v>
      </c>
      <c r="CJ7" s="18" t="s">
        <v>522</v>
      </c>
      <c r="CK7" s="18" t="s">
        <v>523</v>
      </c>
      <c r="CL7" s="18" t="s">
        <v>524</v>
      </c>
      <c r="CM7" s="18" t="s">
        <v>525</v>
      </c>
      <c r="CN7" s="18" t="s">
        <v>583</v>
      </c>
      <c r="CO7" s="57" t="s">
        <v>526</v>
      </c>
      <c r="CP7" s="57" t="s">
        <v>584</v>
      </c>
      <c r="CQ7" s="57" t="s">
        <v>585</v>
      </c>
      <c r="CR7" s="57" t="s">
        <v>530</v>
      </c>
      <c r="CS7" s="58" t="s">
        <v>586</v>
      </c>
      <c r="CT7" s="58" t="s">
        <v>391</v>
      </c>
      <c r="CU7" s="58" t="s">
        <v>392</v>
      </c>
      <c r="CV7" s="58" t="s">
        <v>393</v>
      </c>
      <c r="CW7" s="16" t="s">
        <v>111</v>
      </c>
      <c r="CX7" s="18" t="s">
        <v>151</v>
      </c>
      <c r="CY7" s="18" t="s">
        <v>150</v>
      </c>
      <c r="CZ7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EC7" s="1"/>
      <c r="ED7" s="1"/>
      <c r="EE7" s="1"/>
      <c r="EF7" s="1"/>
      <c r="EG7" s="1"/>
      <c r="EH7" s="1"/>
      <c r="EI7" s="1"/>
      <c r="EJ7" s="1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</row>
    <row r="8" spans="1:208" s="21" customFormat="1" x14ac:dyDescent="0.25">
      <c r="B8" s="61">
        <f>B2</f>
        <v>2000</v>
      </c>
      <c r="C8" s="62" t="str">
        <f t="shared" ref="C8:AE8" si="1">C2</f>
        <v>Select your provider name.</v>
      </c>
      <c r="D8" s="200">
        <f t="shared" si="1"/>
        <v>0</v>
      </c>
      <c r="E8" s="200">
        <f t="shared" si="1"/>
        <v>0</v>
      </c>
      <c r="F8" s="61">
        <f t="shared" si="1"/>
        <v>0</v>
      </c>
      <c r="G8" s="61">
        <f t="shared" si="1"/>
        <v>0</v>
      </c>
      <c r="H8" s="62">
        <f t="shared" si="1"/>
        <v>0</v>
      </c>
      <c r="I8" s="62">
        <f t="shared" si="1"/>
        <v>0</v>
      </c>
      <c r="J8" s="62">
        <f t="shared" si="1"/>
        <v>0</v>
      </c>
      <c r="K8" s="62">
        <f t="shared" si="1"/>
        <v>0</v>
      </c>
      <c r="L8" s="62">
        <f t="shared" si="1"/>
        <v>0</v>
      </c>
      <c r="M8" s="62">
        <f t="shared" si="1"/>
        <v>0</v>
      </c>
      <c r="N8" s="62">
        <f t="shared" si="1"/>
        <v>0</v>
      </c>
      <c r="O8" s="61">
        <f t="shared" si="1"/>
        <v>0</v>
      </c>
      <c r="P8" s="61">
        <f t="shared" si="1"/>
        <v>0</v>
      </c>
      <c r="Q8" s="61">
        <f t="shared" si="1"/>
        <v>0</v>
      </c>
      <c r="R8" s="61">
        <f t="shared" si="1"/>
        <v>0</v>
      </c>
      <c r="S8" s="61">
        <f t="shared" si="1"/>
        <v>0</v>
      </c>
      <c r="T8" s="61">
        <f t="shared" si="1"/>
        <v>0</v>
      </c>
      <c r="U8" s="61">
        <f t="shared" si="1"/>
        <v>0</v>
      </c>
      <c r="V8" s="61">
        <f t="shared" si="1"/>
        <v>0</v>
      </c>
      <c r="W8" s="61">
        <f t="shared" si="1"/>
        <v>0</v>
      </c>
      <c r="X8" s="61">
        <f t="shared" si="1"/>
        <v>0</v>
      </c>
      <c r="Y8" s="61">
        <f t="shared" si="1"/>
        <v>0</v>
      </c>
      <c r="Z8" s="61">
        <f t="shared" si="1"/>
        <v>0</v>
      </c>
      <c r="AA8" s="61">
        <f t="shared" si="1"/>
        <v>0</v>
      </c>
      <c r="AB8" s="61">
        <f t="shared" si="1"/>
        <v>0</v>
      </c>
      <c r="AC8" s="61">
        <f t="shared" si="1"/>
        <v>0</v>
      </c>
      <c r="AD8" s="63">
        <f t="shared" si="1"/>
        <v>36526</v>
      </c>
      <c r="AE8" s="63">
        <f t="shared" si="1"/>
        <v>36891</v>
      </c>
      <c r="AF8" s="64">
        <f>'C-Direct Care Expenses'!C$7</f>
        <v>0</v>
      </c>
      <c r="AG8" s="64">
        <f>'C-Direct Care Expenses'!D$7</f>
        <v>0</v>
      </c>
      <c r="AH8" s="64">
        <f>'C-Direct Care Expenses'!E$7</f>
        <v>0</v>
      </c>
      <c r="AI8" s="64">
        <f>'C-Direct Care Expenses'!F$7</f>
        <v>0</v>
      </c>
      <c r="AJ8" s="64">
        <f>'C-Direct Care Expenses'!G$7</f>
        <v>0</v>
      </c>
      <c r="AK8" s="64">
        <f>'C-Direct Care Expenses'!H$7</f>
        <v>0</v>
      </c>
      <c r="AL8" s="64">
        <f>'C-Direct Care Expenses'!C8</f>
        <v>0</v>
      </c>
      <c r="AM8" s="64">
        <f>'C-Direct Care Expenses'!D8</f>
        <v>0</v>
      </c>
      <c r="AN8" s="64">
        <f>'C-Direct Care Expenses'!E8</f>
        <v>0</v>
      </c>
      <c r="AO8" s="64">
        <f>'C-Direct Care Expenses'!F8</f>
        <v>0</v>
      </c>
      <c r="AP8" s="64">
        <f>'C-Direct Care Expenses'!G8</f>
        <v>0</v>
      </c>
      <c r="AQ8" s="64">
        <f>'C-Direct Care Expenses'!H8</f>
        <v>0</v>
      </c>
      <c r="AR8" s="64">
        <f>'C-Direct Care Expenses'!C$9</f>
        <v>0</v>
      </c>
      <c r="AS8" s="64">
        <f>'C-Direct Care Expenses'!D$9</f>
        <v>0</v>
      </c>
      <c r="AT8" s="64">
        <f>'C-Direct Care Expenses'!E$9</f>
        <v>0</v>
      </c>
      <c r="AU8" s="64">
        <f>'C-Direct Care Expenses'!F$9</f>
        <v>0</v>
      </c>
      <c r="AV8" s="64">
        <f>'C-Direct Care Expenses'!G$9</f>
        <v>0</v>
      </c>
      <c r="AW8" s="64">
        <f>'C-Direct Care Expenses'!H$9</f>
        <v>0</v>
      </c>
      <c r="AX8" s="64">
        <f>'C-Direct Care Expenses'!C$10</f>
        <v>0</v>
      </c>
      <c r="AY8" s="64">
        <f>'C-Direct Care Expenses'!D$10</f>
        <v>0</v>
      </c>
      <c r="AZ8" s="64">
        <f>'C-Direct Care Expenses'!E$10</f>
        <v>0</v>
      </c>
      <c r="BA8" s="64">
        <f>'C-Direct Care Expenses'!F$10</f>
        <v>0</v>
      </c>
      <c r="BB8" s="64">
        <f>'C-Direct Care Expenses'!G$10</f>
        <v>0</v>
      </c>
      <c r="BC8" s="64">
        <f>'C-Direct Care Expenses'!H$10</f>
        <v>0</v>
      </c>
      <c r="BD8" s="64">
        <f>'C-Direct Care Expenses'!C$11</f>
        <v>0</v>
      </c>
      <c r="BE8" s="64">
        <f>'C-Direct Care Expenses'!D$11</f>
        <v>0</v>
      </c>
      <c r="BF8" s="64">
        <f>'C-Direct Care Expenses'!E$11</f>
        <v>0</v>
      </c>
      <c r="BG8" s="64">
        <f>'C-Direct Care Expenses'!F$11</f>
        <v>0</v>
      </c>
      <c r="BH8" s="64">
        <f>'C-Direct Care Expenses'!G$11</f>
        <v>0</v>
      </c>
      <c r="BI8" s="64">
        <f>'C-Direct Care Expenses'!H$11</f>
        <v>0</v>
      </c>
      <c r="BJ8" s="64">
        <f>'C-Direct Care Expenses'!C12</f>
        <v>0</v>
      </c>
      <c r="BK8" s="64">
        <f>'C-Direct Care Expenses'!D12</f>
        <v>0</v>
      </c>
      <c r="BL8" s="64">
        <f>'C-Direct Care Expenses'!E12</f>
        <v>0</v>
      </c>
      <c r="BM8" s="64">
        <f>'C-Direct Care Expenses'!F12</f>
        <v>0</v>
      </c>
      <c r="BN8" s="64">
        <f>'C-Direct Care Expenses'!G12</f>
        <v>0</v>
      </c>
      <c r="BO8" s="64">
        <f>'C-Direct Care Expenses'!H12</f>
        <v>0</v>
      </c>
      <c r="BP8" s="64">
        <f>'C-Direct Care Expenses'!C$13</f>
        <v>0</v>
      </c>
      <c r="BQ8" s="64">
        <f>'C-Direct Care Expenses'!D$13</f>
        <v>0</v>
      </c>
      <c r="BR8" s="64">
        <f>'C-Direct Care Expenses'!E$13</f>
        <v>0</v>
      </c>
      <c r="BS8" s="64">
        <f>'C-Direct Care Expenses'!F$13</f>
        <v>0</v>
      </c>
      <c r="BT8" s="64">
        <f>'C-Direct Care Expenses'!G$13</f>
        <v>0</v>
      </c>
      <c r="BU8" s="64">
        <f>'C-Direct Care Expenses'!H$13</f>
        <v>0</v>
      </c>
      <c r="BV8" s="64">
        <f>'C-Direct Care Expenses'!C$14</f>
        <v>0</v>
      </c>
      <c r="BW8" s="64">
        <f>'C-Direct Care Expenses'!D$14</f>
        <v>0</v>
      </c>
      <c r="BX8" s="64">
        <f>'C-Direct Care Expenses'!E$14</f>
        <v>0</v>
      </c>
      <c r="BY8" s="64">
        <f>'C-Direct Care Expenses'!F$14</f>
        <v>0</v>
      </c>
      <c r="BZ8" s="64">
        <f>'C-Direct Care Expenses'!G$14</f>
        <v>0</v>
      </c>
      <c r="CA8" s="64">
        <f>'C-Direct Care Expenses'!H$14</f>
        <v>0</v>
      </c>
      <c r="CB8" s="64">
        <f>'C-Direct Care Expenses'!C$15</f>
        <v>0</v>
      </c>
      <c r="CC8" s="64">
        <f>'C-Direct Care Expenses'!D$15</f>
        <v>0</v>
      </c>
      <c r="CD8" s="64">
        <f>'C-Direct Care Expenses'!E$15</f>
        <v>0</v>
      </c>
      <c r="CE8" s="64">
        <f>'C-Direct Care Expenses'!F$15</f>
        <v>0</v>
      </c>
      <c r="CF8" s="64">
        <f>'C-Direct Care Expenses'!G$15</f>
        <v>0</v>
      </c>
      <c r="CG8" s="64">
        <f>'C-Direct Care Expenses'!H$15</f>
        <v>0</v>
      </c>
      <c r="CH8" s="64">
        <f>'C-Direct Care Expenses'!C17</f>
        <v>0</v>
      </c>
      <c r="CI8" s="65">
        <f>'C-Direct Care Expenses'!D17</f>
        <v>0</v>
      </c>
      <c r="CJ8" s="64">
        <f>'C-Direct Care Expenses'!E$17</f>
        <v>0</v>
      </c>
      <c r="CK8" s="64">
        <f>'C-Direct Care Expenses'!F$17</f>
        <v>0</v>
      </c>
      <c r="CL8" s="64">
        <f>'C-Direct Care Expenses'!G$17</f>
        <v>0</v>
      </c>
      <c r="CM8" s="64">
        <f>'C-Direct Care Expenses'!H$17</f>
        <v>0</v>
      </c>
      <c r="CN8" s="64">
        <f>'C-Direct Care Expenses'!C18</f>
        <v>0</v>
      </c>
      <c r="CO8" s="64">
        <f>'C-Direct Care Expenses'!D$18</f>
        <v>0</v>
      </c>
      <c r="CP8" s="64">
        <f>'C-Direct Care Expenses'!E$18</f>
        <v>0</v>
      </c>
      <c r="CQ8" s="64">
        <f>'C-Direct Care Expenses'!F$18</f>
        <v>0</v>
      </c>
      <c r="CR8" s="64">
        <f>'C-Direct Care Expenses'!G$18</f>
        <v>0</v>
      </c>
      <c r="CS8" s="64">
        <f>'C-Direct Care Expenses'!H$18</f>
        <v>0</v>
      </c>
      <c r="CT8" s="64">
        <f>'C-Direct Care Expenses'!C20</f>
        <v>0</v>
      </c>
      <c r="CU8" s="64">
        <f>'C-Direct Care Expenses'!C21</f>
        <v>0</v>
      </c>
      <c r="CV8" s="259">
        <f>'C-Direct Care Expenses'!C23</f>
        <v>0</v>
      </c>
      <c r="CW8" s="502">
        <f>'C-Direct Care Expenses'!C26</f>
        <v>0</v>
      </c>
      <c r="CX8" s="254" t="str">
        <f>$AF$2</f>
        <v>tfaiella</v>
      </c>
      <c r="CY8" s="261">
        <f ca="1">$AG$2</f>
        <v>43676.552689351854</v>
      </c>
      <c r="CZ8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EC8" s="1"/>
      <c r="ED8" s="1"/>
      <c r="EE8" s="1"/>
      <c r="EF8" s="1"/>
      <c r="EG8" s="1"/>
      <c r="EH8" s="1"/>
      <c r="EI8" s="1"/>
      <c r="EJ8" s="1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</row>
    <row r="9" spans="1:208" s="48" customFormat="1" ht="13" x14ac:dyDescent="0.25">
      <c r="C9" s="18"/>
      <c r="D9" s="198"/>
      <c r="E9" s="19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CE9" s="101"/>
      <c r="EL9" s="50"/>
      <c r="EM9" s="50"/>
      <c r="EN9" s="50"/>
      <c r="EP9" s="50"/>
      <c r="EQ9" s="50"/>
      <c r="ER9" s="50"/>
      <c r="ET9" s="50"/>
      <c r="EU9" s="50"/>
      <c r="EV9" s="50"/>
      <c r="EX9" s="50"/>
      <c r="EY9" s="50"/>
      <c r="EZ9" s="50"/>
      <c r="FB9" s="50"/>
      <c r="FC9" s="50"/>
      <c r="FD9" s="50"/>
    </row>
    <row r="10" spans="1:208" s="48" customFormat="1" ht="13" x14ac:dyDescent="0.3">
      <c r="A10" s="18" t="s">
        <v>299</v>
      </c>
      <c r="B10" s="18" t="s">
        <v>102</v>
      </c>
      <c r="C10" s="18" t="s">
        <v>75</v>
      </c>
      <c r="D10" s="198" t="s">
        <v>343</v>
      </c>
      <c r="E10" s="198" t="s">
        <v>355</v>
      </c>
      <c r="F10" s="18" t="s">
        <v>115</v>
      </c>
      <c r="G10" s="18" t="s">
        <v>143</v>
      </c>
      <c r="H10" s="18" t="s">
        <v>76</v>
      </c>
      <c r="I10" s="18" t="s">
        <v>78</v>
      </c>
      <c r="J10" s="18" t="s">
        <v>135</v>
      </c>
      <c r="K10" s="18" t="s">
        <v>145</v>
      </c>
      <c r="L10" s="18" t="s">
        <v>146</v>
      </c>
      <c r="M10" s="18" t="s">
        <v>77</v>
      </c>
      <c r="N10" s="18" t="s">
        <v>510</v>
      </c>
      <c r="O10" s="18" t="s">
        <v>116</v>
      </c>
      <c r="P10" s="18" t="s">
        <v>144</v>
      </c>
      <c r="Q10" s="18" t="s">
        <v>511</v>
      </c>
      <c r="R10" s="18" t="s">
        <v>79</v>
      </c>
      <c r="S10" s="18" t="s">
        <v>83</v>
      </c>
      <c r="T10" s="18" t="s">
        <v>80</v>
      </c>
      <c r="U10" s="18" t="s">
        <v>84</v>
      </c>
      <c r="V10" s="18" t="s">
        <v>81</v>
      </c>
      <c r="W10" s="18" t="s">
        <v>85</v>
      </c>
      <c r="X10" s="18" t="s">
        <v>82</v>
      </c>
      <c r="Y10" s="18" t="s">
        <v>86</v>
      </c>
      <c r="Z10" s="18" t="s">
        <v>188</v>
      </c>
      <c r="AA10" s="18" t="s">
        <v>189</v>
      </c>
      <c r="AB10" s="18" t="s">
        <v>190</v>
      </c>
      <c r="AC10" s="18" t="s">
        <v>191</v>
      </c>
      <c r="AD10" s="18" t="s">
        <v>103</v>
      </c>
      <c r="AE10" s="18" t="s">
        <v>104</v>
      </c>
      <c r="AF10" s="3" t="s">
        <v>587</v>
      </c>
      <c r="AG10" s="3" t="s">
        <v>273</v>
      </c>
      <c r="AH10" s="3" t="s">
        <v>275</v>
      </c>
      <c r="AI10" s="3" t="s">
        <v>588</v>
      </c>
      <c r="AJ10" s="3" t="s">
        <v>296</v>
      </c>
      <c r="AK10" s="3" t="s">
        <v>276</v>
      </c>
      <c r="AL10" s="3" t="s">
        <v>589</v>
      </c>
      <c r="AM10" s="3" t="s">
        <v>292</v>
      </c>
      <c r="AN10" s="18" t="s">
        <v>293</v>
      </c>
      <c r="AO10" s="3" t="s">
        <v>590</v>
      </c>
      <c r="AP10" s="3" t="s">
        <v>294</v>
      </c>
      <c r="AQ10" s="18" t="s">
        <v>295</v>
      </c>
      <c r="AR10" s="18" t="s">
        <v>591</v>
      </c>
      <c r="AS10" s="18" t="s">
        <v>274</v>
      </c>
      <c r="AT10" s="18" t="s">
        <v>277</v>
      </c>
      <c r="AU10" s="18" t="s">
        <v>279</v>
      </c>
      <c r="AV10" s="18" t="s">
        <v>280</v>
      </c>
      <c r="AW10" s="18" t="s">
        <v>281</v>
      </c>
      <c r="AX10" s="18" t="s">
        <v>151</v>
      </c>
      <c r="AY10" s="18" t="s">
        <v>150</v>
      </c>
      <c r="CE10" s="101"/>
      <c r="EL10" s="50"/>
      <c r="EM10" s="50"/>
      <c r="EN10" s="50"/>
      <c r="EP10" s="50"/>
      <c r="EQ10" s="50"/>
      <c r="ER10" s="50"/>
      <c r="ET10" s="50"/>
      <c r="EU10" s="50"/>
      <c r="EV10" s="50"/>
      <c r="EX10" s="50"/>
      <c r="EY10" s="50"/>
      <c r="EZ10" s="50"/>
      <c r="FB10" s="50"/>
      <c r="FC10" s="50"/>
      <c r="FD10" s="50"/>
    </row>
    <row r="11" spans="1:208" s="48" customFormat="1" x14ac:dyDescent="0.25">
      <c r="B11" s="99">
        <f>B5</f>
        <v>2000</v>
      </c>
      <c r="C11" s="168" t="str">
        <f t="shared" ref="C11:AE11" si="2">C5</f>
        <v>Select your provider name.</v>
      </c>
      <c r="D11" s="200">
        <f>D2</f>
        <v>0</v>
      </c>
      <c r="E11" s="200">
        <f>E2</f>
        <v>0</v>
      </c>
      <c r="F11" s="99">
        <f t="shared" si="2"/>
        <v>0</v>
      </c>
      <c r="G11" s="99">
        <f t="shared" si="2"/>
        <v>0</v>
      </c>
      <c r="H11" s="168">
        <f t="shared" si="2"/>
        <v>0</v>
      </c>
      <c r="I11" s="168">
        <f t="shared" si="2"/>
        <v>0</v>
      </c>
      <c r="J11" s="168">
        <f t="shared" si="2"/>
        <v>0</v>
      </c>
      <c r="K11" s="168">
        <f t="shared" si="2"/>
        <v>0</v>
      </c>
      <c r="L11" s="168">
        <f t="shared" si="2"/>
        <v>0</v>
      </c>
      <c r="M11" s="168">
        <f t="shared" si="2"/>
        <v>0</v>
      </c>
      <c r="N11" s="168">
        <f t="shared" si="2"/>
        <v>0</v>
      </c>
      <c r="O11" s="99">
        <f t="shared" si="2"/>
        <v>0</v>
      </c>
      <c r="P11" s="99">
        <f t="shared" si="2"/>
        <v>0</v>
      </c>
      <c r="Q11" s="99">
        <f t="shared" si="2"/>
        <v>0</v>
      </c>
      <c r="R11" s="99">
        <f t="shared" si="2"/>
        <v>0</v>
      </c>
      <c r="S11" s="99">
        <f t="shared" si="2"/>
        <v>0</v>
      </c>
      <c r="T11" s="99">
        <f t="shared" si="2"/>
        <v>0</v>
      </c>
      <c r="U11" s="99">
        <f t="shared" si="2"/>
        <v>0</v>
      </c>
      <c r="V11" s="99">
        <f t="shared" si="2"/>
        <v>0</v>
      </c>
      <c r="W11" s="99">
        <f t="shared" si="2"/>
        <v>0</v>
      </c>
      <c r="X11" s="99">
        <f t="shared" si="2"/>
        <v>0</v>
      </c>
      <c r="Y11" s="99">
        <f t="shared" si="2"/>
        <v>0</v>
      </c>
      <c r="Z11" s="99">
        <f t="shared" si="2"/>
        <v>0</v>
      </c>
      <c r="AA11" s="99">
        <f t="shared" si="2"/>
        <v>0</v>
      </c>
      <c r="AB11" s="99">
        <f t="shared" si="2"/>
        <v>0</v>
      </c>
      <c r="AC11" s="99">
        <f t="shared" si="2"/>
        <v>0</v>
      </c>
      <c r="AD11" s="169">
        <f t="shared" si="2"/>
        <v>36526</v>
      </c>
      <c r="AE11" s="169">
        <f t="shared" si="2"/>
        <v>36891</v>
      </c>
      <c r="AF11" s="100">
        <f>'CA-Caregiver Stipends'!C7</f>
        <v>0</v>
      </c>
      <c r="AG11" s="262">
        <f>'CA-Caregiver Stipends'!D7</f>
        <v>0</v>
      </c>
      <c r="AH11" s="262">
        <f>'CA-Caregiver Stipends'!E7</f>
        <v>0</v>
      </c>
      <c r="AI11" s="100">
        <f>'CA-Caregiver Stipends'!C8</f>
        <v>0</v>
      </c>
      <c r="AJ11" s="262">
        <f>'CA-Caregiver Stipends'!D8</f>
        <v>0</v>
      </c>
      <c r="AK11" s="262">
        <f>'CA-Caregiver Stipends'!E8</f>
        <v>0</v>
      </c>
      <c r="AL11" s="100">
        <f>'CA-Caregiver Stipends'!C9</f>
        <v>0</v>
      </c>
      <c r="AM11" s="262">
        <f>'CA-Caregiver Stipends'!D9</f>
        <v>0</v>
      </c>
      <c r="AN11" s="262">
        <f>'CA-Caregiver Stipends'!E9</f>
        <v>0</v>
      </c>
      <c r="AO11" s="100">
        <f>'CA-Caregiver Stipends'!C10</f>
        <v>0</v>
      </c>
      <c r="AP11" s="262">
        <f>'CA-Caregiver Stipends'!D10</f>
        <v>0</v>
      </c>
      <c r="AQ11" s="262">
        <f>'CA-Caregiver Stipends'!E10</f>
        <v>0</v>
      </c>
      <c r="AR11" s="100">
        <f>'CA-Caregiver Stipends'!C11</f>
        <v>0</v>
      </c>
      <c r="AS11" s="99">
        <f>'CA-Caregiver Stipends'!D11</f>
        <v>0</v>
      </c>
      <c r="AT11" s="337">
        <f>'CA-Caregiver Stipends'!E11</f>
        <v>0</v>
      </c>
      <c r="AU11" s="100">
        <f>'CA-Caregiver Stipends'!C16</f>
        <v>0</v>
      </c>
      <c r="AV11" s="100">
        <f>'CA-Caregiver Stipends'!C17</f>
        <v>0</v>
      </c>
      <c r="AW11" s="262">
        <f>'CA-Caregiver Stipends'!C19</f>
        <v>0</v>
      </c>
      <c r="AX11" s="263" t="str">
        <f>$AF$2</f>
        <v>tfaiella</v>
      </c>
      <c r="AY11" s="264">
        <f ca="1">$AG$2</f>
        <v>43676.552689351854</v>
      </c>
      <c r="CE11" s="101"/>
      <c r="EL11" s="50"/>
      <c r="EM11" s="50"/>
      <c r="EN11" s="50"/>
      <c r="EP11" s="50"/>
      <c r="EQ11" s="50"/>
      <c r="ER11" s="50"/>
      <c r="ET11" s="50"/>
      <c r="EU11" s="50"/>
      <c r="EV11" s="50"/>
      <c r="EX11" s="50"/>
      <c r="EY11" s="50"/>
      <c r="EZ11" s="50"/>
      <c r="FB11" s="50"/>
      <c r="FC11" s="50"/>
      <c r="FD11" s="50"/>
    </row>
    <row r="12" spans="1:208" s="48" customFormat="1" ht="13" x14ac:dyDescent="0.25">
      <c r="C12" s="18"/>
      <c r="D12" s="198"/>
      <c r="E12" s="19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CE12" s="101"/>
      <c r="EL12" s="50"/>
      <c r="EM12" s="50"/>
      <c r="EN12" s="50"/>
      <c r="EP12" s="50"/>
      <c r="EQ12" s="50"/>
      <c r="ER12" s="50"/>
      <c r="ET12" s="50"/>
      <c r="EU12" s="50"/>
      <c r="EV12" s="50"/>
      <c r="EX12" s="50"/>
      <c r="EY12" s="50"/>
      <c r="EZ12" s="50"/>
      <c r="FB12" s="50"/>
      <c r="FC12" s="50"/>
      <c r="FD12" s="50"/>
    </row>
    <row r="13" spans="1:208" s="18" customFormat="1" ht="13" x14ac:dyDescent="0.25">
      <c r="A13" s="18" t="s">
        <v>383</v>
      </c>
      <c r="B13" s="18" t="s">
        <v>102</v>
      </c>
      <c r="C13" s="18" t="s">
        <v>75</v>
      </c>
      <c r="D13" s="198" t="s">
        <v>343</v>
      </c>
      <c r="E13" s="198" t="s">
        <v>355</v>
      </c>
      <c r="F13" s="18" t="s">
        <v>115</v>
      </c>
      <c r="G13" s="18" t="s">
        <v>143</v>
      </c>
      <c r="H13" s="18" t="s">
        <v>76</v>
      </c>
      <c r="I13" s="18" t="s">
        <v>78</v>
      </c>
      <c r="J13" s="18" t="s">
        <v>135</v>
      </c>
      <c r="K13" s="18" t="s">
        <v>145</v>
      </c>
      <c r="L13" s="18" t="s">
        <v>146</v>
      </c>
      <c r="M13" s="18" t="s">
        <v>77</v>
      </c>
      <c r="N13" s="18" t="s">
        <v>510</v>
      </c>
      <c r="O13" s="18" t="s">
        <v>116</v>
      </c>
      <c r="P13" s="18" t="s">
        <v>144</v>
      </c>
      <c r="Q13" s="18" t="s">
        <v>511</v>
      </c>
      <c r="R13" s="18" t="s">
        <v>79</v>
      </c>
      <c r="S13" s="18" t="s">
        <v>83</v>
      </c>
      <c r="T13" s="18" t="s">
        <v>80</v>
      </c>
      <c r="U13" s="18" t="s">
        <v>84</v>
      </c>
      <c r="V13" s="18" t="s">
        <v>81</v>
      </c>
      <c r="W13" s="18" t="s">
        <v>85</v>
      </c>
      <c r="X13" s="18" t="s">
        <v>82</v>
      </c>
      <c r="Y13" s="18" t="s">
        <v>86</v>
      </c>
      <c r="Z13" s="18" t="s">
        <v>188</v>
      </c>
      <c r="AA13" s="18" t="s">
        <v>189</v>
      </c>
      <c r="AB13" s="18" t="s">
        <v>190</v>
      </c>
      <c r="AC13" s="18" t="s">
        <v>191</v>
      </c>
      <c r="AD13" s="18" t="s">
        <v>103</v>
      </c>
      <c r="AE13" s="18" t="s">
        <v>104</v>
      </c>
      <c r="AF13" s="18" t="s">
        <v>394</v>
      </c>
      <c r="AG13" s="18" t="s">
        <v>395</v>
      </c>
      <c r="AH13" s="18" t="s">
        <v>396</v>
      </c>
      <c r="AI13" s="18" t="s">
        <v>397</v>
      </c>
      <c r="AJ13" s="18" t="s">
        <v>398</v>
      </c>
      <c r="AK13" s="15" t="s">
        <v>399</v>
      </c>
      <c r="AL13" s="18" t="s">
        <v>405</v>
      </c>
      <c r="AM13" s="18" t="s">
        <v>400</v>
      </c>
      <c r="AN13" s="18" t="s">
        <v>401</v>
      </c>
      <c r="AO13" s="18" t="s">
        <v>402</v>
      </c>
      <c r="AP13" s="18" t="s">
        <v>403</v>
      </c>
      <c r="AQ13" s="15" t="s">
        <v>404</v>
      </c>
      <c r="AR13" s="18" t="s">
        <v>411</v>
      </c>
      <c r="AS13" s="18" t="s">
        <v>406</v>
      </c>
      <c r="AT13" s="18" t="s">
        <v>407</v>
      </c>
      <c r="AU13" s="18" t="s">
        <v>408</v>
      </c>
      <c r="AV13" s="18" t="s">
        <v>409</v>
      </c>
      <c r="AW13" s="15" t="s">
        <v>410</v>
      </c>
      <c r="AX13" s="18" t="s">
        <v>412</v>
      </c>
      <c r="AY13" s="18" t="s">
        <v>413</v>
      </c>
      <c r="AZ13" s="18" t="s">
        <v>414</v>
      </c>
      <c r="BA13" s="18" t="s">
        <v>415</v>
      </c>
      <c r="BB13" s="18" t="s">
        <v>416</v>
      </c>
      <c r="BC13" s="15" t="s">
        <v>417</v>
      </c>
      <c r="BD13" s="18" t="s">
        <v>418</v>
      </c>
      <c r="BE13" s="18" t="s">
        <v>419</v>
      </c>
      <c r="BF13" s="18" t="s">
        <v>420</v>
      </c>
      <c r="BG13" s="18" t="s">
        <v>421</v>
      </c>
      <c r="BH13" s="18" t="s">
        <v>422</v>
      </c>
      <c r="BI13" s="15" t="s">
        <v>423</v>
      </c>
      <c r="BJ13" s="18" t="s">
        <v>424</v>
      </c>
      <c r="BK13" s="18" t="s">
        <v>425</v>
      </c>
      <c r="BL13" s="18" t="s">
        <v>426</v>
      </c>
      <c r="BM13" s="18" t="s">
        <v>427</v>
      </c>
      <c r="BN13" s="18" t="s">
        <v>428</v>
      </c>
      <c r="BO13" s="15" t="s">
        <v>429</v>
      </c>
      <c r="BP13" s="18" t="s">
        <v>435</v>
      </c>
      <c r="BQ13" s="18" t="s">
        <v>430</v>
      </c>
      <c r="BR13" s="18" t="s">
        <v>431</v>
      </c>
      <c r="BS13" s="18" t="s">
        <v>432</v>
      </c>
      <c r="BT13" s="18" t="s">
        <v>433</v>
      </c>
      <c r="BU13" s="15" t="s">
        <v>434</v>
      </c>
      <c r="BV13" s="18" t="s">
        <v>592</v>
      </c>
      <c r="BW13" s="18" t="s">
        <v>440</v>
      </c>
      <c r="BX13" s="18" t="s">
        <v>436</v>
      </c>
      <c r="BY13" s="18" t="s">
        <v>437</v>
      </c>
      <c r="BZ13" s="18" t="s">
        <v>438</v>
      </c>
      <c r="CA13" s="15" t="s">
        <v>439</v>
      </c>
      <c r="CB13" s="18" t="s">
        <v>593</v>
      </c>
      <c r="CC13" s="18" t="s">
        <v>445</v>
      </c>
      <c r="CD13" s="18" t="s">
        <v>441</v>
      </c>
      <c r="CE13" s="18" t="s">
        <v>442</v>
      </c>
      <c r="CF13" s="18" t="s">
        <v>443</v>
      </c>
      <c r="CG13" s="15" t="s">
        <v>444</v>
      </c>
      <c r="CH13" s="18" t="s">
        <v>528</v>
      </c>
      <c r="CI13" s="18" t="s">
        <v>529</v>
      </c>
      <c r="CJ13" s="18" t="s">
        <v>124</v>
      </c>
      <c r="CK13" s="18" t="s">
        <v>446</v>
      </c>
      <c r="CL13" s="18" t="s">
        <v>447</v>
      </c>
      <c r="CM13" s="18" t="s">
        <v>297</v>
      </c>
      <c r="CN13" s="18" t="s">
        <v>298</v>
      </c>
      <c r="CO13" s="18" t="s">
        <v>198</v>
      </c>
      <c r="CP13" s="18" t="s">
        <v>192</v>
      </c>
      <c r="CQ13" s="18" t="s">
        <v>125</v>
      </c>
      <c r="CR13" s="18" t="s">
        <v>193</v>
      </c>
      <c r="CS13" s="18" t="s">
        <v>194</v>
      </c>
      <c r="CT13" s="18" t="s">
        <v>195</v>
      </c>
      <c r="CU13" s="18" t="s">
        <v>224</v>
      </c>
      <c r="CV13" s="18" t="s">
        <v>225</v>
      </c>
      <c r="CW13" s="18" t="s">
        <v>448</v>
      </c>
      <c r="CX13" s="18" t="s">
        <v>226</v>
      </c>
      <c r="CY13" s="18" t="s">
        <v>527</v>
      </c>
      <c r="CZ13" s="18" t="s">
        <v>531</v>
      </c>
      <c r="DA13" s="18" t="s">
        <v>238</v>
      </c>
      <c r="DB13" s="18" t="s">
        <v>151</v>
      </c>
      <c r="DC13" s="18" t="s">
        <v>150</v>
      </c>
    </row>
    <row r="14" spans="1:208" s="21" customFormat="1" x14ac:dyDescent="0.25">
      <c r="B14" s="265">
        <f t="shared" ref="B14:AE14" si="3">B2</f>
        <v>2000</v>
      </c>
      <c r="C14" s="266" t="str">
        <f t="shared" si="3"/>
        <v>Select your provider name.</v>
      </c>
      <c r="D14" s="267">
        <f t="shared" si="3"/>
        <v>0</v>
      </c>
      <c r="E14" s="267">
        <f t="shared" si="3"/>
        <v>0</v>
      </c>
      <c r="F14" s="265">
        <f t="shared" si="3"/>
        <v>0</v>
      </c>
      <c r="G14" s="265">
        <f t="shared" si="3"/>
        <v>0</v>
      </c>
      <c r="H14" s="266">
        <f t="shared" si="3"/>
        <v>0</v>
      </c>
      <c r="I14" s="266">
        <f t="shared" si="3"/>
        <v>0</v>
      </c>
      <c r="J14" s="266">
        <f t="shared" si="3"/>
        <v>0</v>
      </c>
      <c r="K14" s="266">
        <f t="shared" si="3"/>
        <v>0</v>
      </c>
      <c r="L14" s="266">
        <f t="shared" si="3"/>
        <v>0</v>
      </c>
      <c r="M14" s="266">
        <f t="shared" si="3"/>
        <v>0</v>
      </c>
      <c r="N14" s="266">
        <f t="shared" si="3"/>
        <v>0</v>
      </c>
      <c r="O14" s="265">
        <f t="shared" si="3"/>
        <v>0</v>
      </c>
      <c r="P14" s="265">
        <f t="shared" si="3"/>
        <v>0</v>
      </c>
      <c r="Q14" s="265">
        <f t="shared" si="3"/>
        <v>0</v>
      </c>
      <c r="R14" s="265">
        <f t="shared" si="3"/>
        <v>0</v>
      </c>
      <c r="S14" s="265">
        <f t="shared" si="3"/>
        <v>0</v>
      </c>
      <c r="T14" s="265">
        <f t="shared" si="3"/>
        <v>0</v>
      </c>
      <c r="U14" s="265">
        <f t="shared" si="3"/>
        <v>0</v>
      </c>
      <c r="V14" s="265">
        <f t="shared" si="3"/>
        <v>0</v>
      </c>
      <c r="W14" s="265">
        <f t="shared" si="3"/>
        <v>0</v>
      </c>
      <c r="X14" s="265">
        <f t="shared" si="3"/>
        <v>0</v>
      </c>
      <c r="Y14" s="265">
        <f t="shared" si="3"/>
        <v>0</v>
      </c>
      <c r="Z14" s="265">
        <f t="shared" si="3"/>
        <v>0</v>
      </c>
      <c r="AA14" s="265">
        <f t="shared" si="3"/>
        <v>0</v>
      </c>
      <c r="AB14" s="265">
        <f t="shared" si="3"/>
        <v>0</v>
      </c>
      <c r="AC14" s="265">
        <f t="shared" si="3"/>
        <v>0</v>
      </c>
      <c r="AD14" s="268">
        <f t="shared" si="3"/>
        <v>36526</v>
      </c>
      <c r="AE14" s="268">
        <f t="shared" si="3"/>
        <v>36891</v>
      </c>
      <c r="AF14" s="259">
        <f>'B-Administrative Expenses'!C$10</f>
        <v>0</v>
      </c>
      <c r="AG14" s="259">
        <f>'B-Administrative Expenses'!D$10</f>
        <v>0</v>
      </c>
      <c r="AH14" s="259">
        <f>'B-Administrative Expenses'!E$10</f>
        <v>0</v>
      </c>
      <c r="AI14" s="259">
        <f>'B-Administrative Expenses'!F$10</f>
        <v>0</v>
      </c>
      <c r="AJ14" s="259">
        <f>'B-Administrative Expenses'!G$10</f>
        <v>0</v>
      </c>
      <c r="AK14" s="259">
        <f>'B-Administrative Expenses'!H$10</f>
        <v>0</v>
      </c>
      <c r="AL14" s="259">
        <f>'B-Administrative Expenses'!C$11</f>
        <v>0</v>
      </c>
      <c r="AM14" s="259">
        <f>'B-Administrative Expenses'!D$11</f>
        <v>0</v>
      </c>
      <c r="AN14" s="259">
        <f>'B-Administrative Expenses'!E$11</f>
        <v>0</v>
      </c>
      <c r="AO14" s="259">
        <f>'B-Administrative Expenses'!F$11</f>
        <v>0</v>
      </c>
      <c r="AP14" s="259">
        <f>'B-Administrative Expenses'!G$11</f>
        <v>0</v>
      </c>
      <c r="AQ14" s="259">
        <f>'B-Administrative Expenses'!H$11</f>
        <v>0</v>
      </c>
      <c r="AR14" s="259">
        <f>'B-Administrative Expenses'!C$12</f>
        <v>0</v>
      </c>
      <c r="AS14" s="259">
        <f>'B-Administrative Expenses'!D$12</f>
        <v>0</v>
      </c>
      <c r="AT14" s="259">
        <f>'B-Administrative Expenses'!E$12</f>
        <v>0</v>
      </c>
      <c r="AU14" s="259">
        <f>'B-Administrative Expenses'!F$12</f>
        <v>0</v>
      </c>
      <c r="AV14" s="259">
        <f>'B-Administrative Expenses'!G$12</f>
        <v>0</v>
      </c>
      <c r="AW14" s="259">
        <f>'B-Administrative Expenses'!H$12</f>
        <v>0</v>
      </c>
      <c r="AX14" s="259">
        <f>'B-Administrative Expenses'!C$13</f>
        <v>0</v>
      </c>
      <c r="AY14" s="259">
        <f>'B-Administrative Expenses'!D$13</f>
        <v>0</v>
      </c>
      <c r="AZ14" s="259">
        <f>'B-Administrative Expenses'!E$13</f>
        <v>0</v>
      </c>
      <c r="BA14" s="259">
        <f>'B-Administrative Expenses'!F$13</f>
        <v>0</v>
      </c>
      <c r="BB14" s="259">
        <f>'B-Administrative Expenses'!G$13</f>
        <v>0</v>
      </c>
      <c r="BC14" s="259">
        <f>'B-Administrative Expenses'!H$13</f>
        <v>0</v>
      </c>
      <c r="BD14" s="259">
        <f>'B-Administrative Expenses'!C$14</f>
        <v>0</v>
      </c>
      <c r="BE14" s="259">
        <f>'B-Administrative Expenses'!D$14</f>
        <v>0</v>
      </c>
      <c r="BF14" s="259">
        <f>'B-Administrative Expenses'!E$14</f>
        <v>0</v>
      </c>
      <c r="BG14" s="259">
        <f>'B-Administrative Expenses'!F$14</f>
        <v>0</v>
      </c>
      <c r="BH14" s="259">
        <f>'B-Administrative Expenses'!G$14</f>
        <v>0</v>
      </c>
      <c r="BI14" s="259">
        <f>'B-Administrative Expenses'!H$14</f>
        <v>0</v>
      </c>
      <c r="BJ14" s="259">
        <f>'B-Administrative Expenses'!C$15</f>
        <v>0</v>
      </c>
      <c r="BK14" s="259">
        <f>'B-Administrative Expenses'!D$15</f>
        <v>0</v>
      </c>
      <c r="BL14" s="259">
        <f>'B-Administrative Expenses'!E$15</f>
        <v>0</v>
      </c>
      <c r="BM14" s="259">
        <f>'B-Administrative Expenses'!F$15</f>
        <v>0</v>
      </c>
      <c r="BN14" s="259">
        <f>'B-Administrative Expenses'!G$15</f>
        <v>0</v>
      </c>
      <c r="BO14" s="259">
        <f>'B-Administrative Expenses'!H$15</f>
        <v>0</v>
      </c>
      <c r="BP14" s="259">
        <f>'B-Administrative Expenses'!C$16</f>
        <v>0</v>
      </c>
      <c r="BQ14" s="259">
        <f>'B-Administrative Expenses'!D$16</f>
        <v>0</v>
      </c>
      <c r="BR14" s="259">
        <f>'B-Administrative Expenses'!E$16</f>
        <v>0</v>
      </c>
      <c r="BS14" s="259">
        <f>'B-Administrative Expenses'!F$16</f>
        <v>0</v>
      </c>
      <c r="BT14" s="259">
        <f>'B-Administrative Expenses'!G$16</f>
        <v>0</v>
      </c>
      <c r="BU14" s="259">
        <f>'B-Administrative Expenses'!H$16</f>
        <v>0</v>
      </c>
      <c r="BV14" s="259">
        <f>'B-Administrative Expenses'!C18</f>
        <v>0</v>
      </c>
      <c r="BW14" s="259">
        <f>'B-Administrative Expenses'!D$18</f>
        <v>0</v>
      </c>
      <c r="BX14" s="259">
        <f>'B-Administrative Expenses'!E$18</f>
        <v>0</v>
      </c>
      <c r="BY14" s="259">
        <f>'B-Administrative Expenses'!F$18</f>
        <v>0</v>
      </c>
      <c r="BZ14" s="259">
        <f>'B-Administrative Expenses'!G$18</f>
        <v>0</v>
      </c>
      <c r="CA14" s="259">
        <f>'B-Administrative Expenses'!H$18</f>
        <v>0</v>
      </c>
      <c r="CB14" s="259">
        <f>'B-Administrative Expenses'!C19</f>
        <v>0</v>
      </c>
      <c r="CC14" s="259">
        <f>'B-Administrative Expenses'!D$19</f>
        <v>0</v>
      </c>
      <c r="CD14" s="259">
        <f>'B-Administrative Expenses'!E$19</f>
        <v>0</v>
      </c>
      <c r="CE14" s="259">
        <f>'B-Administrative Expenses'!F$19</f>
        <v>0</v>
      </c>
      <c r="CF14" s="259">
        <f>'B-Administrative Expenses'!G$19</f>
        <v>0</v>
      </c>
      <c r="CG14" s="259">
        <f>'B-Administrative Expenses'!H$19</f>
        <v>0</v>
      </c>
      <c r="CH14" s="259">
        <f>'B-Administrative Expenses'!$C23</f>
        <v>0</v>
      </c>
      <c r="CI14" s="259">
        <f>'B-Administrative Expenses'!C24</f>
        <v>0</v>
      </c>
      <c r="CJ14" s="259">
        <f>'B-Administrative Expenses'!C25</f>
        <v>0</v>
      </c>
      <c r="CK14" s="259">
        <f>'B-Administrative Expenses'!C26</f>
        <v>0</v>
      </c>
      <c r="CL14" s="259">
        <f>'B-Administrative Expenses'!C27</f>
        <v>0</v>
      </c>
      <c r="CM14" s="259">
        <f>'B-Administrative Expenses'!C28</f>
        <v>0</v>
      </c>
      <c r="CN14" s="259">
        <f>'B-Administrative Expenses'!C29</f>
        <v>0</v>
      </c>
      <c r="CO14" s="259">
        <f>'B-Administrative Expenses'!C30</f>
        <v>0</v>
      </c>
      <c r="CP14" s="259">
        <f>'B-Administrative Expenses'!C31</f>
        <v>0</v>
      </c>
      <c r="CQ14" s="259">
        <f>'B-Administrative Expenses'!C32</f>
        <v>0</v>
      </c>
      <c r="CR14" s="259">
        <f>'B-Administrative Expenses'!C33</f>
        <v>0</v>
      </c>
      <c r="CS14" s="259">
        <f>'B-Administrative Expenses'!C34</f>
        <v>0</v>
      </c>
      <c r="CT14" s="259">
        <f>'B-Administrative Expenses'!C35</f>
        <v>0</v>
      </c>
      <c r="CU14" s="259">
        <f>'B-Administrative Expenses'!C36</f>
        <v>0</v>
      </c>
      <c r="CV14" s="259">
        <f>'B-Administrative Expenses'!C37</f>
        <v>0</v>
      </c>
      <c r="CW14" s="259">
        <f>'B-Administrative Expenses'!C38</f>
        <v>0</v>
      </c>
      <c r="CX14" s="259">
        <f>'B-Administrative Expenses'!C40</f>
        <v>0</v>
      </c>
      <c r="CY14" s="259">
        <f>'B-Administrative Expenses'!C41</f>
        <v>0</v>
      </c>
      <c r="CZ14" s="259">
        <f>'B-Administrative Expenses'!C42</f>
        <v>0</v>
      </c>
      <c r="DA14" s="259">
        <f>'B-Administrative Expenses'!C45</f>
        <v>0</v>
      </c>
      <c r="DB14" s="254" t="str">
        <f>$AF$2</f>
        <v>tfaiella</v>
      </c>
      <c r="DC14" s="261">
        <f ca="1">$AG$2</f>
        <v>43676.552689351854</v>
      </c>
    </row>
    <row r="15" spans="1:208" s="48" customFormat="1" ht="13" x14ac:dyDescent="0.25">
      <c r="C15" s="18"/>
      <c r="D15" s="198"/>
      <c r="E15" s="19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BA15" s="1"/>
    </row>
    <row r="16" spans="1:208" s="18" customFormat="1" ht="13" x14ac:dyDescent="0.25">
      <c r="A16" s="18" t="s">
        <v>202</v>
      </c>
      <c r="B16" s="18" t="s">
        <v>102</v>
      </c>
      <c r="C16" s="18" t="s">
        <v>75</v>
      </c>
      <c r="D16" s="198" t="s">
        <v>343</v>
      </c>
      <c r="E16" s="198" t="s">
        <v>355</v>
      </c>
      <c r="F16" s="18" t="s">
        <v>115</v>
      </c>
      <c r="G16" s="18" t="s">
        <v>143</v>
      </c>
      <c r="H16" s="18" t="s">
        <v>76</v>
      </c>
      <c r="I16" s="18" t="s">
        <v>78</v>
      </c>
      <c r="J16" s="18" t="s">
        <v>135</v>
      </c>
      <c r="K16" s="18" t="s">
        <v>145</v>
      </c>
      <c r="L16" s="18" t="s">
        <v>146</v>
      </c>
      <c r="M16" s="18" t="s">
        <v>77</v>
      </c>
      <c r="N16" s="18" t="s">
        <v>510</v>
      </c>
      <c r="O16" s="18" t="s">
        <v>116</v>
      </c>
      <c r="P16" s="18" t="s">
        <v>144</v>
      </c>
      <c r="Q16" s="18" t="s">
        <v>511</v>
      </c>
      <c r="R16" s="18" t="s">
        <v>79</v>
      </c>
      <c r="S16" s="18" t="s">
        <v>83</v>
      </c>
      <c r="T16" s="18" t="s">
        <v>80</v>
      </c>
      <c r="U16" s="18" t="s">
        <v>84</v>
      </c>
      <c r="V16" s="18" t="s">
        <v>81</v>
      </c>
      <c r="W16" s="18" t="s">
        <v>85</v>
      </c>
      <c r="X16" s="18" t="s">
        <v>82</v>
      </c>
      <c r="Y16" s="18" t="s">
        <v>86</v>
      </c>
      <c r="Z16" s="18" t="s">
        <v>188</v>
      </c>
      <c r="AA16" s="18" t="s">
        <v>189</v>
      </c>
      <c r="AB16" s="18" t="s">
        <v>190</v>
      </c>
      <c r="AC16" s="18" t="s">
        <v>191</v>
      </c>
      <c r="AD16" s="18" t="s">
        <v>103</v>
      </c>
      <c r="AE16" s="18" t="s">
        <v>104</v>
      </c>
      <c r="AF16" s="18" t="s">
        <v>0</v>
      </c>
      <c r="AG16" s="18" t="s">
        <v>594</v>
      </c>
      <c r="AH16" s="18" t="s">
        <v>1</v>
      </c>
      <c r="AI16" s="18" t="s">
        <v>595</v>
      </c>
      <c r="AJ16" s="18" t="s">
        <v>151</v>
      </c>
      <c r="AK16" s="18" t="s">
        <v>150</v>
      </c>
    </row>
    <row r="17" spans="1:227" s="21" customFormat="1" ht="15.5" x14ac:dyDescent="0.25">
      <c r="B17" s="61">
        <f t="shared" ref="B17:AE17" si="4">B2</f>
        <v>2000</v>
      </c>
      <c r="C17" s="62" t="str">
        <f t="shared" si="4"/>
        <v>Select your provider name.</v>
      </c>
      <c r="D17" s="200">
        <f t="shared" si="4"/>
        <v>0</v>
      </c>
      <c r="E17" s="200">
        <f t="shared" si="4"/>
        <v>0</v>
      </c>
      <c r="F17" s="61">
        <f t="shared" si="4"/>
        <v>0</v>
      </c>
      <c r="G17" s="61">
        <f t="shared" si="4"/>
        <v>0</v>
      </c>
      <c r="H17" s="62">
        <f t="shared" si="4"/>
        <v>0</v>
      </c>
      <c r="I17" s="62">
        <f t="shared" si="4"/>
        <v>0</v>
      </c>
      <c r="J17" s="62">
        <f t="shared" si="4"/>
        <v>0</v>
      </c>
      <c r="K17" s="62">
        <f t="shared" si="4"/>
        <v>0</v>
      </c>
      <c r="L17" s="62">
        <f t="shared" si="4"/>
        <v>0</v>
      </c>
      <c r="M17" s="62">
        <f t="shared" si="4"/>
        <v>0</v>
      </c>
      <c r="N17" s="62">
        <f t="shared" si="4"/>
        <v>0</v>
      </c>
      <c r="O17" s="61">
        <f t="shared" si="4"/>
        <v>0</v>
      </c>
      <c r="P17" s="61">
        <f t="shared" si="4"/>
        <v>0</v>
      </c>
      <c r="Q17" s="61">
        <f t="shared" si="4"/>
        <v>0</v>
      </c>
      <c r="R17" s="61">
        <f t="shared" si="4"/>
        <v>0</v>
      </c>
      <c r="S17" s="61">
        <f t="shared" si="4"/>
        <v>0</v>
      </c>
      <c r="T17" s="61">
        <f t="shared" si="4"/>
        <v>0</v>
      </c>
      <c r="U17" s="61">
        <f t="shared" si="4"/>
        <v>0</v>
      </c>
      <c r="V17" s="61">
        <f t="shared" si="4"/>
        <v>0</v>
      </c>
      <c r="W17" s="61">
        <f t="shared" si="4"/>
        <v>0</v>
      </c>
      <c r="X17" s="61">
        <f t="shared" si="4"/>
        <v>0</v>
      </c>
      <c r="Y17" s="61">
        <f t="shared" si="4"/>
        <v>0</v>
      </c>
      <c r="Z17" s="61">
        <f t="shared" si="4"/>
        <v>0</v>
      </c>
      <c r="AA17" s="61">
        <f t="shared" si="4"/>
        <v>0</v>
      </c>
      <c r="AB17" s="61">
        <f t="shared" si="4"/>
        <v>0</v>
      </c>
      <c r="AC17" s="61">
        <f t="shared" si="4"/>
        <v>0</v>
      </c>
      <c r="AD17" s="63">
        <f t="shared" si="4"/>
        <v>36526</v>
      </c>
      <c r="AE17" s="63">
        <f t="shared" si="4"/>
        <v>36891</v>
      </c>
      <c r="AF17" s="269">
        <f>'Stmt Certification'!C15</f>
        <v>0</v>
      </c>
      <c r="AG17" s="268">
        <f>'Stmt Certification'!E15</f>
        <v>0</v>
      </c>
      <c r="AH17" s="265">
        <f>'Stmt Certification'!C20</f>
        <v>0</v>
      </c>
      <c r="AI17" s="268">
        <f>'Stmt Certification'!E20</f>
        <v>0</v>
      </c>
      <c r="AJ17" s="254" t="str">
        <f>$AF$2</f>
        <v>tfaiella</v>
      </c>
      <c r="AK17" s="261">
        <f ca="1">$AG$2</f>
        <v>43676.552689351854</v>
      </c>
      <c r="HF17" s="66"/>
      <c r="HG17" s="66"/>
      <c r="HH17" s="67"/>
      <c r="HQ17" s="6"/>
      <c r="HS17" s="6"/>
    </row>
    <row r="18" spans="1:227" s="5" customFormat="1" ht="13" x14ac:dyDescent="0.3">
      <c r="C18" s="3"/>
      <c r="D18" s="199"/>
      <c r="E18" s="199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227" ht="13" x14ac:dyDescent="0.25">
      <c r="A19" s="18" t="s">
        <v>228</v>
      </c>
      <c r="B19" s="18" t="s">
        <v>102</v>
      </c>
      <c r="C19" s="18" t="s">
        <v>75</v>
      </c>
      <c r="D19" s="198" t="s">
        <v>343</v>
      </c>
      <c r="E19" s="198" t="s">
        <v>355</v>
      </c>
      <c r="F19" s="18" t="s">
        <v>115</v>
      </c>
      <c r="G19" s="18" t="s">
        <v>143</v>
      </c>
      <c r="H19" s="18" t="s">
        <v>76</v>
      </c>
      <c r="I19" s="18" t="s">
        <v>78</v>
      </c>
      <c r="J19" s="18" t="s">
        <v>135</v>
      </c>
      <c r="K19" s="18" t="s">
        <v>145</v>
      </c>
      <c r="L19" s="18" t="s">
        <v>146</v>
      </c>
      <c r="M19" s="18" t="s">
        <v>77</v>
      </c>
      <c r="N19" s="18" t="s">
        <v>510</v>
      </c>
      <c r="O19" s="18" t="s">
        <v>116</v>
      </c>
      <c r="P19" s="18" t="s">
        <v>144</v>
      </c>
      <c r="Q19" s="18" t="s">
        <v>511</v>
      </c>
      <c r="R19" s="18" t="s">
        <v>79</v>
      </c>
      <c r="S19" s="18" t="s">
        <v>83</v>
      </c>
      <c r="T19" s="18" t="s">
        <v>80</v>
      </c>
      <c r="U19" s="18" t="s">
        <v>84</v>
      </c>
      <c r="V19" s="18" t="s">
        <v>81</v>
      </c>
      <c r="W19" s="18" t="s">
        <v>85</v>
      </c>
      <c r="X19" s="18" t="s">
        <v>82</v>
      </c>
      <c r="Y19" s="18" t="s">
        <v>86</v>
      </c>
      <c r="Z19" s="18" t="s">
        <v>188</v>
      </c>
      <c r="AA19" s="18" t="s">
        <v>189</v>
      </c>
      <c r="AB19" s="18" t="s">
        <v>190</v>
      </c>
      <c r="AC19" s="18" t="s">
        <v>191</v>
      </c>
      <c r="AD19" s="18" t="s">
        <v>103</v>
      </c>
      <c r="AE19" s="18" t="s">
        <v>104</v>
      </c>
      <c r="AF19" s="18" t="s">
        <v>229</v>
      </c>
      <c r="AG19" s="18" t="s">
        <v>230</v>
      </c>
      <c r="AH19" s="18" t="s">
        <v>231</v>
      </c>
      <c r="AI19" s="18" t="s">
        <v>232</v>
      </c>
      <c r="AJ19" s="18" t="s">
        <v>233</v>
      </c>
      <c r="AK19" s="18" t="s">
        <v>234</v>
      </c>
      <c r="AL19" s="18" t="s">
        <v>235</v>
      </c>
      <c r="AM19" s="18" t="s">
        <v>236</v>
      </c>
      <c r="AN19" s="18" t="s">
        <v>237</v>
      </c>
      <c r="AO19" s="18" t="s">
        <v>151</v>
      </c>
      <c r="AP19" s="18" t="s">
        <v>150</v>
      </c>
    </row>
    <row r="20" spans="1:227" x14ac:dyDescent="0.25">
      <c r="B20" s="61">
        <f t="shared" ref="B20:AE20" si="5">B5</f>
        <v>2000</v>
      </c>
      <c r="C20" s="62" t="str">
        <f t="shared" si="5"/>
        <v>Select your provider name.</v>
      </c>
      <c r="D20" s="200">
        <f>D2</f>
        <v>0</v>
      </c>
      <c r="E20" s="200">
        <f>E2</f>
        <v>0</v>
      </c>
      <c r="F20" s="61">
        <f t="shared" si="5"/>
        <v>0</v>
      </c>
      <c r="G20" s="61">
        <f t="shared" si="5"/>
        <v>0</v>
      </c>
      <c r="H20" s="62">
        <f t="shared" si="5"/>
        <v>0</v>
      </c>
      <c r="I20" s="62">
        <f t="shared" si="5"/>
        <v>0</v>
      </c>
      <c r="J20" s="62">
        <f t="shared" si="5"/>
        <v>0</v>
      </c>
      <c r="K20" s="62">
        <f t="shared" si="5"/>
        <v>0</v>
      </c>
      <c r="L20" s="62">
        <f t="shared" si="5"/>
        <v>0</v>
      </c>
      <c r="M20" s="62">
        <f t="shared" si="5"/>
        <v>0</v>
      </c>
      <c r="N20" s="62">
        <f t="shared" si="5"/>
        <v>0</v>
      </c>
      <c r="O20" s="61">
        <f t="shared" si="5"/>
        <v>0</v>
      </c>
      <c r="P20" s="61">
        <f t="shared" si="5"/>
        <v>0</v>
      </c>
      <c r="Q20" s="61">
        <f t="shared" si="5"/>
        <v>0</v>
      </c>
      <c r="R20" s="61">
        <f t="shared" si="5"/>
        <v>0</v>
      </c>
      <c r="S20" s="61">
        <f t="shared" si="5"/>
        <v>0</v>
      </c>
      <c r="T20" s="61">
        <f t="shared" si="5"/>
        <v>0</v>
      </c>
      <c r="U20" s="61">
        <f t="shared" si="5"/>
        <v>0</v>
      </c>
      <c r="V20" s="61">
        <f t="shared" si="5"/>
        <v>0</v>
      </c>
      <c r="W20" s="61">
        <f t="shared" si="5"/>
        <v>0</v>
      </c>
      <c r="X20" s="61">
        <f t="shared" si="5"/>
        <v>0</v>
      </c>
      <c r="Y20" s="61">
        <f t="shared" si="5"/>
        <v>0</v>
      </c>
      <c r="Z20" s="61">
        <f t="shared" si="5"/>
        <v>0</v>
      </c>
      <c r="AA20" s="61">
        <f t="shared" si="5"/>
        <v>0</v>
      </c>
      <c r="AB20" s="61">
        <f t="shared" si="5"/>
        <v>0</v>
      </c>
      <c r="AC20" s="61">
        <f t="shared" si="5"/>
        <v>0</v>
      </c>
      <c r="AD20" s="63">
        <f t="shared" si="5"/>
        <v>36526</v>
      </c>
      <c r="AE20" s="63">
        <f t="shared" si="5"/>
        <v>36891</v>
      </c>
      <c r="AF20" s="338">
        <f>'B2-Occupancy Expenses'!C7</f>
        <v>0</v>
      </c>
      <c r="AG20" s="338">
        <f>'B2-Occupancy Expenses'!C8</f>
        <v>0</v>
      </c>
      <c r="AH20" s="338">
        <f>'B2-Occupancy Expenses'!C9</f>
        <v>0</v>
      </c>
      <c r="AI20" s="338">
        <f>'B2-Occupancy Expenses'!C10</f>
        <v>0</v>
      </c>
      <c r="AJ20" s="338">
        <f>'B2-Occupancy Expenses'!C11</f>
        <v>0</v>
      </c>
      <c r="AK20" s="338">
        <f>'B2-Occupancy Expenses'!C12</f>
        <v>0</v>
      </c>
      <c r="AL20" s="338">
        <f>'B2-Occupancy Expenses'!C13</f>
        <v>0</v>
      </c>
      <c r="AM20" s="338">
        <f>'B2-Occupancy Expenses'!C14</f>
        <v>0</v>
      </c>
      <c r="AN20" s="338">
        <f>'B2-Occupancy Expenses'!C15</f>
        <v>0</v>
      </c>
      <c r="AO20" s="254" t="str">
        <f>$AF$2</f>
        <v>tfaiella</v>
      </c>
      <c r="AP20" s="261">
        <f ca="1">$AG$2</f>
        <v>43676.552689351854</v>
      </c>
    </row>
    <row r="22" spans="1:227" ht="13" x14ac:dyDescent="0.3">
      <c r="A22" s="18" t="s">
        <v>300</v>
      </c>
      <c r="B22" s="2" t="s">
        <v>102</v>
      </c>
      <c r="C22" s="2" t="s">
        <v>75</v>
      </c>
      <c r="D22" s="198" t="s">
        <v>343</v>
      </c>
      <c r="E22" s="198" t="s">
        <v>355</v>
      </c>
      <c r="F22" s="2" t="s">
        <v>115</v>
      </c>
      <c r="G22" s="2" t="s">
        <v>143</v>
      </c>
      <c r="H22" s="2" t="s">
        <v>76</v>
      </c>
      <c r="I22" s="2" t="s">
        <v>78</v>
      </c>
      <c r="J22" s="2" t="s">
        <v>135</v>
      </c>
      <c r="K22" s="2" t="s">
        <v>145</v>
      </c>
      <c r="L22" s="2" t="s">
        <v>146</v>
      </c>
      <c r="M22" s="2" t="s">
        <v>77</v>
      </c>
      <c r="N22" s="2" t="s">
        <v>510</v>
      </c>
      <c r="O22" s="2" t="s">
        <v>116</v>
      </c>
      <c r="P22" s="2" t="s">
        <v>144</v>
      </c>
      <c r="Q22" s="2" t="s">
        <v>511</v>
      </c>
      <c r="R22" s="2" t="s">
        <v>79</v>
      </c>
      <c r="S22" s="2" t="s">
        <v>83</v>
      </c>
      <c r="T22" s="2" t="s">
        <v>80</v>
      </c>
      <c r="U22" s="2" t="s">
        <v>84</v>
      </c>
      <c r="V22" s="2" t="s">
        <v>81</v>
      </c>
      <c r="W22" s="2" t="s">
        <v>85</v>
      </c>
      <c r="X22" s="2" t="s">
        <v>82</v>
      </c>
      <c r="Y22" s="2" t="s">
        <v>86</v>
      </c>
      <c r="Z22" s="2" t="s">
        <v>188</v>
      </c>
      <c r="AA22" s="2" t="s">
        <v>189</v>
      </c>
      <c r="AB22" s="2" t="s">
        <v>190</v>
      </c>
      <c r="AC22" s="2" t="s">
        <v>191</v>
      </c>
      <c r="AD22" s="2" t="s">
        <v>103</v>
      </c>
      <c r="AE22" s="2" t="s">
        <v>104</v>
      </c>
      <c r="AF22" s="3" t="s">
        <v>286</v>
      </c>
      <c r="AG22" s="18" t="s">
        <v>90</v>
      </c>
      <c r="AH22" s="4" t="s">
        <v>99</v>
      </c>
      <c r="AI22" s="4" t="s">
        <v>172</v>
      </c>
      <c r="AJ22" s="4" t="s">
        <v>100</v>
      </c>
      <c r="AK22" s="3" t="s">
        <v>101</v>
      </c>
      <c r="AL22" s="3" t="s">
        <v>596</v>
      </c>
      <c r="AM22" s="3" t="s">
        <v>597</v>
      </c>
      <c r="AN22" s="3" t="s">
        <v>271</v>
      </c>
      <c r="AO22" s="4" t="s">
        <v>598</v>
      </c>
      <c r="AP22" s="4" t="s">
        <v>599</v>
      </c>
      <c r="AQ22" s="4" t="s">
        <v>600</v>
      </c>
      <c r="AR22" s="4" t="s">
        <v>601</v>
      </c>
      <c r="AS22" s="4" t="s">
        <v>602</v>
      </c>
      <c r="AT22" s="4" t="s">
        <v>603</v>
      </c>
      <c r="AU22" s="3" t="s">
        <v>604</v>
      </c>
      <c r="AV22" s="3" t="s">
        <v>605</v>
      </c>
      <c r="AW22" s="3" t="s">
        <v>272</v>
      </c>
      <c r="AX22" s="3" t="s">
        <v>606</v>
      </c>
      <c r="AY22" s="3" t="s">
        <v>607</v>
      </c>
      <c r="AZ22" s="3" t="s">
        <v>608</v>
      </c>
      <c r="BA22" s="3" t="s">
        <v>513</v>
      </c>
      <c r="BB22" s="3" t="s">
        <v>512</v>
      </c>
      <c r="BC22" s="3" t="s">
        <v>587</v>
      </c>
      <c r="BD22" s="3" t="s">
        <v>273</v>
      </c>
      <c r="BE22" s="3" t="s">
        <v>275</v>
      </c>
      <c r="BF22" s="3" t="s">
        <v>588</v>
      </c>
      <c r="BG22" s="3" t="s">
        <v>296</v>
      </c>
      <c r="BH22" s="3" t="s">
        <v>276</v>
      </c>
      <c r="BI22" s="3" t="s">
        <v>589</v>
      </c>
      <c r="BJ22" s="3" t="s">
        <v>292</v>
      </c>
      <c r="BK22" s="18" t="s">
        <v>293</v>
      </c>
      <c r="BL22" s="3" t="s">
        <v>590</v>
      </c>
      <c r="BM22" s="3" t="s">
        <v>294</v>
      </c>
      <c r="BN22" s="18" t="s">
        <v>295</v>
      </c>
      <c r="BO22" s="18" t="s">
        <v>591</v>
      </c>
      <c r="BP22" s="18" t="s">
        <v>274</v>
      </c>
      <c r="BQ22" s="18" t="s">
        <v>277</v>
      </c>
      <c r="BR22" s="4" t="s">
        <v>278</v>
      </c>
      <c r="BS22" s="3" t="s">
        <v>609</v>
      </c>
      <c r="BT22" s="4" t="s">
        <v>610</v>
      </c>
      <c r="BU22" s="2" t="s">
        <v>151</v>
      </c>
      <c r="BV22" s="2" t="s">
        <v>150</v>
      </c>
      <c r="BW22" s="2" t="s">
        <v>151</v>
      </c>
      <c r="BX22" s="2" t="s">
        <v>150</v>
      </c>
    </row>
    <row r="23" spans="1:227" x14ac:dyDescent="0.25">
      <c r="B23" s="61">
        <f t="shared" ref="B23:AE23" si="6">B8</f>
        <v>2000</v>
      </c>
      <c r="C23" s="62" t="str">
        <f t="shared" si="6"/>
        <v>Select your provider name.</v>
      </c>
      <c r="D23" s="200">
        <f>D2</f>
        <v>0</v>
      </c>
      <c r="E23" s="200">
        <f>E2</f>
        <v>0</v>
      </c>
      <c r="F23" s="61">
        <f t="shared" si="6"/>
        <v>0</v>
      </c>
      <c r="G23" s="61">
        <f t="shared" si="6"/>
        <v>0</v>
      </c>
      <c r="H23" s="62">
        <f t="shared" si="6"/>
        <v>0</v>
      </c>
      <c r="I23" s="62">
        <f t="shared" si="6"/>
        <v>0</v>
      </c>
      <c r="J23" s="62">
        <f t="shared" si="6"/>
        <v>0</v>
      </c>
      <c r="K23" s="62">
        <f t="shared" si="6"/>
        <v>0</v>
      </c>
      <c r="L23" s="62">
        <f t="shared" si="6"/>
        <v>0</v>
      </c>
      <c r="M23" s="62">
        <f t="shared" si="6"/>
        <v>0</v>
      </c>
      <c r="N23" s="62">
        <f t="shared" si="6"/>
        <v>0</v>
      </c>
      <c r="O23" s="61">
        <f t="shared" si="6"/>
        <v>0</v>
      </c>
      <c r="P23" s="61">
        <f t="shared" si="6"/>
        <v>0</v>
      </c>
      <c r="Q23" s="61">
        <f t="shared" si="6"/>
        <v>0</v>
      </c>
      <c r="R23" s="61">
        <f t="shared" si="6"/>
        <v>0</v>
      </c>
      <c r="S23" s="61">
        <f t="shared" si="6"/>
        <v>0</v>
      </c>
      <c r="T23" s="61">
        <f t="shared" si="6"/>
        <v>0</v>
      </c>
      <c r="U23" s="61">
        <f t="shared" si="6"/>
        <v>0</v>
      </c>
      <c r="V23" s="61">
        <f t="shared" si="6"/>
        <v>0</v>
      </c>
      <c r="W23" s="61">
        <f t="shared" si="6"/>
        <v>0</v>
      </c>
      <c r="X23" s="61">
        <f t="shared" si="6"/>
        <v>0</v>
      </c>
      <c r="Y23" s="61">
        <f t="shared" si="6"/>
        <v>0</v>
      </c>
      <c r="Z23" s="61">
        <f t="shared" si="6"/>
        <v>0</v>
      </c>
      <c r="AA23" s="61">
        <f t="shared" si="6"/>
        <v>0</v>
      </c>
      <c r="AB23" s="61">
        <f t="shared" si="6"/>
        <v>0</v>
      </c>
      <c r="AC23" s="61">
        <f t="shared" si="6"/>
        <v>0</v>
      </c>
      <c r="AD23" s="63">
        <f t="shared" si="6"/>
        <v>36526</v>
      </c>
      <c r="AE23" s="63">
        <f t="shared" si="6"/>
        <v>36891</v>
      </c>
      <c r="AF23" s="338">
        <f>Summary!C16</f>
        <v>0</v>
      </c>
      <c r="AG23" s="338">
        <f>Summary!C17</f>
        <v>0</v>
      </c>
      <c r="AH23" s="338">
        <f>Summary!C18</f>
        <v>0</v>
      </c>
      <c r="AI23" s="338">
        <f>Summary!C19</f>
        <v>0</v>
      </c>
      <c r="AJ23" s="338">
        <f>Summary!C20</f>
        <v>0</v>
      </c>
      <c r="AK23" s="338">
        <f>Summary!C22</f>
        <v>0</v>
      </c>
      <c r="AL23" s="338">
        <f>Summary!C26</f>
        <v>0</v>
      </c>
      <c r="AM23" s="339">
        <f>Summary!D26</f>
        <v>0</v>
      </c>
      <c r="AN23" s="338">
        <f>Summary!E26</f>
        <v>0</v>
      </c>
      <c r="AO23" s="338">
        <f>Summary!C27</f>
        <v>0</v>
      </c>
      <c r="AP23" s="338">
        <f>Summary!C28</f>
        <v>0</v>
      </c>
      <c r="AQ23" s="338">
        <f>Summary!C29</f>
        <v>0</v>
      </c>
      <c r="AR23" s="338">
        <f>Summary!C30</f>
        <v>0</v>
      </c>
      <c r="AS23" s="338">
        <f>Summary!C32</f>
        <v>0</v>
      </c>
      <c r="AT23" s="338">
        <f>Summary!C34</f>
        <v>0</v>
      </c>
      <c r="AU23" s="338">
        <f>Summary!C38</f>
        <v>0</v>
      </c>
      <c r="AV23" s="339">
        <f>Summary!D38</f>
        <v>0</v>
      </c>
      <c r="AW23" s="339">
        <f>Summary!E38</f>
        <v>0</v>
      </c>
      <c r="AX23" s="338">
        <f>Summary!C39</f>
        <v>0</v>
      </c>
      <c r="AY23" s="338">
        <f>Summary!C40</f>
        <v>0</v>
      </c>
      <c r="AZ23" s="338">
        <f>Summary!C41</f>
        <v>0</v>
      </c>
      <c r="BA23" s="338">
        <f>Summary!C42</f>
        <v>0</v>
      </c>
      <c r="BB23" s="338">
        <f>Summary!C44</f>
        <v>0</v>
      </c>
      <c r="BC23" s="338">
        <f>Summary!C48</f>
        <v>0</v>
      </c>
      <c r="BD23" s="340">
        <f>Summary!D48</f>
        <v>0</v>
      </c>
      <c r="BE23" s="340">
        <f>Summary!E48</f>
        <v>0</v>
      </c>
      <c r="BF23" s="338">
        <f>Summary!C49</f>
        <v>0</v>
      </c>
      <c r="BG23" s="338">
        <f>Summary!D49</f>
        <v>0</v>
      </c>
      <c r="BH23" s="338">
        <f>Summary!E49</f>
        <v>0</v>
      </c>
      <c r="BI23" s="338">
        <f>Summary!C50</f>
        <v>0</v>
      </c>
      <c r="BJ23" s="338">
        <f>Summary!D50</f>
        <v>0</v>
      </c>
      <c r="BK23" s="338">
        <f>Summary!E50</f>
        <v>0</v>
      </c>
      <c r="BL23" s="338">
        <f>Summary!C51</f>
        <v>0</v>
      </c>
      <c r="BM23" s="338">
        <f>Summary!D51</f>
        <v>0</v>
      </c>
      <c r="BN23" s="338">
        <f>Summary!E51</f>
        <v>0</v>
      </c>
      <c r="BO23" s="338">
        <f>Summary!C53</f>
        <v>0</v>
      </c>
      <c r="BP23" s="338">
        <f>Summary!D53</f>
        <v>0</v>
      </c>
      <c r="BQ23" s="338">
        <f>Summary!E53</f>
        <v>0</v>
      </c>
      <c r="BR23" s="338">
        <f>Summary!C57</f>
        <v>0</v>
      </c>
      <c r="BS23" s="338">
        <f>Summary!C61</f>
        <v>0</v>
      </c>
      <c r="BT23" s="341">
        <f>Summary!C63</f>
        <v>0</v>
      </c>
      <c r="BU23" s="342" t="str">
        <f>$AF$2</f>
        <v>tfaiella</v>
      </c>
      <c r="BV23" s="343">
        <f ca="1">$AG$2</f>
        <v>43676.552689351854</v>
      </c>
      <c r="BW23" s="342" t="str">
        <f>$AF$2</f>
        <v>tfaiella</v>
      </c>
      <c r="BX23" s="343">
        <f ca="1">$AG$2</f>
        <v>43676.552689351854</v>
      </c>
      <c r="CF23" s="516"/>
    </row>
    <row r="24" spans="1:227" ht="13" x14ac:dyDescent="0.25">
      <c r="AF24" s="18"/>
      <c r="AH24" s="18"/>
      <c r="AI24" s="18"/>
      <c r="AJ24" s="18"/>
      <c r="AK24" s="18"/>
    </row>
  </sheetData>
  <sheetProtection password="EAC6" sheet="1" objects="1" scenarios="1"/>
  <customSheetViews>
    <customSheetView guid="{685A2E79-1796-44F8-B950-02A0300E5822}" showPageBreaks="1" showFormulas="1">
      <pane xSplit="1" topLeftCell="CF1" activePane="topRight" state="frozen"/>
      <selection pane="topRight" activeCell="CG26" sqref="CG26"/>
      <colBreaks count="7" manualBreakCount="7">
        <brk id="18" max="1048575" man="1"/>
        <brk id="35" max="1048575" man="1"/>
        <brk id="46" max="1048575" man="1"/>
        <brk id="56" max="1048575" man="1"/>
        <brk id="66" max="1048575" man="1"/>
        <brk id="78" max="1048575" man="1"/>
        <brk id="91" max="1048575" man="1"/>
      </colBreaks>
      <pageMargins left="0.25" right="0.25" top="0.75" bottom="0.75" header="0.3" footer="0.3"/>
      <pageSetup paperSize="5" scale="36" fitToWidth="0" orientation="landscape" r:id="rId1"/>
    </customSheetView>
  </customSheetViews>
  <pageMargins left="0.25" right="0.25" top="0.75" bottom="0.75" header="0.3" footer="0.3"/>
  <pageSetup paperSize="5" scale="36" fitToWidth="0" orientation="landscape" r:id="rId2"/>
  <headerFooter scaleWithDoc="0" alignWithMargins="0"/>
  <colBreaks count="7" manualBreakCount="7">
    <brk id="17" max="1048575" man="1"/>
    <brk id="34" max="1048575" man="1"/>
    <brk id="45" max="1048575" man="1"/>
    <brk id="55" max="1048575" man="1"/>
    <brk id="65" max="1048575" man="1"/>
    <brk id="77" max="1048575" man="1"/>
    <brk id="90" max="1048575" man="1"/>
  </colBreaks>
  <ignoredErrors>
    <ignoredError sqref="BD23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"/>
  <sheetViews>
    <sheetView workbookViewId="0">
      <selection activeCell="K12" sqref="K12"/>
    </sheetView>
  </sheetViews>
  <sheetFormatPr defaultColWidth="9.1796875" defaultRowHeight="12.75" customHeight="1" x14ac:dyDescent="0.25"/>
  <cols>
    <col min="1" max="1" width="14.1796875" style="1" bestFit="1" customWidth="1"/>
    <col min="2" max="2" width="10.1796875" style="1" bestFit="1" customWidth="1"/>
    <col min="3" max="3" width="14.453125" style="1" bestFit="1" customWidth="1"/>
    <col min="4" max="4" width="10.26953125" style="1" bestFit="1" customWidth="1"/>
    <col min="5" max="5" width="13.1796875" style="1" bestFit="1" customWidth="1"/>
    <col min="6" max="6" width="36.54296875" style="1" bestFit="1" customWidth="1"/>
    <col min="7" max="8" width="9.1796875" style="1"/>
    <col min="9" max="9" width="55.1796875" style="1" bestFit="1" customWidth="1"/>
    <col min="10" max="10" width="26.54296875" style="1" bestFit="1" customWidth="1"/>
    <col min="11" max="11" width="30" style="1" bestFit="1" customWidth="1"/>
    <col min="12" max="16384" width="9.1796875" style="1"/>
  </cols>
  <sheetData>
    <row r="1" spans="1:14" ht="13.5" thickTop="1" x14ac:dyDescent="0.3">
      <c r="A1" s="161" t="s">
        <v>73</v>
      </c>
      <c r="B1" s="1" t="s">
        <v>151</v>
      </c>
      <c r="C1" s="1" t="s">
        <v>150</v>
      </c>
      <c r="E1" s="1" t="s">
        <v>210</v>
      </c>
      <c r="F1" s="150" t="s">
        <v>253</v>
      </c>
      <c r="G1" s="150" t="s">
        <v>241</v>
      </c>
      <c r="H1" s="150" t="s">
        <v>242</v>
      </c>
      <c r="I1" s="150" t="s">
        <v>247</v>
      </c>
      <c r="J1" s="150" t="s">
        <v>243</v>
      </c>
      <c r="K1" s="150" t="s">
        <v>244</v>
      </c>
      <c r="L1" s="150" t="s">
        <v>245</v>
      </c>
      <c r="M1" s="150" t="s">
        <v>250</v>
      </c>
      <c r="N1" s="149" t="s">
        <v>302</v>
      </c>
    </row>
    <row r="2" spans="1:14" ht="12.5" x14ac:dyDescent="0.25">
      <c r="A2" s="162" t="s">
        <v>19</v>
      </c>
      <c r="B2" s="1" t="s">
        <v>152</v>
      </c>
      <c r="C2" s="163" t="s">
        <v>301</v>
      </c>
      <c r="E2" s="164">
        <v>42369</v>
      </c>
      <c r="F2" s="150" t="s">
        <v>254</v>
      </c>
      <c r="G2" s="164">
        <v>41091</v>
      </c>
      <c r="H2" s="164">
        <v>41455</v>
      </c>
      <c r="I2" s="1" t="str">
        <f>"Report for the fiscal period between " &amp; TEXT(G2,"mm/dd/yyyy") &amp; " and " &amp;TEXT(H2,"mm/dd/yyyy") &amp; "."</f>
        <v>Report for the fiscal period between 07/01/2012 and 06/30/2013.</v>
      </c>
      <c r="J2" s="150" t="s">
        <v>246</v>
      </c>
      <c r="K2" s="149" t="s">
        <v>303</v>
      </c>
      <c r="L2" s="1">
        <v>2013</v>
      </c>
      <c r="M2" s="51" t="s">
        <v>251</v>
      </c>
      <c r="N2" s="1" t="str">
        <f>'General Information'!C18&amp;"_AFCCR"&amp;RIGHT(ReportYear,2)&amp;".xlsx"</f>
        <v>Select your provider name._AFCCR13.xlsx</v>
      </c>
    </row>
    <row r="3" spans="1:14" ht="13" thickBot="1" x14ac:dyDescent="0.3">
      <c r="A3" s="165" t="s">
        <v>74</v>
      </c>
      <c r="M3" s="51" t="s">
        <v>252</v>
      </c>
    </row>
    <row r="4" spans="1:14" ht="13" thickTop="1" x14ac:dyDescent="0.25"/>
  </sheetData>
  <sheetProtection password="C7C4" sheet="1" objects="1" scenarios="1"/>
  <customSheetViews>
    <customSheetView guid="{685A2E79-1796-44F8-B950-02A0300E5822}" state="hidden">
      <pageMargins left="0.75" right="0.75" top="1" bottom="1" header="0.5" footer="0.5"/>
      <pageSetup orientation="portrait" r:id="rId1"/>
      <headerFooter alignWithMargins="0"/>
    </customSheetView>
    <customSheetView guid="{3CF3A837-7145-4E2E-8915-BA37DFFD1C31}" state="hidden" showRuler="0">
      <selection activeCell="C2" sqref="C2"/>
      <pageMargins left="0.75" right="0.75" top="1" bottom="1" header="0.5" footer="0.5"/>
      <pageSetup orientation="portrait" r:id="rId2"/>
      <headerFooter alignWithMargins="0"/>
    </customSheetView>
    <customSheetView guid="{43E61ED1-6D84-4C84-A41C-B12F632B2CE1}" state="hidden">
      <selection activeCell="C2" sqref="C2"/>
      <pageMargins left="0.75" right="0.75" top="1" bottom="1" header="0.5" footer="0.5"/>
      <pageSetup orientation="portrait" r:id="rId3"/>
      <headerFooter alignWithMargins="0"/>
    </customSheetView>
  </customSheetViews>
  <phoneticPr fontId="4" type="noConversion"/>
  <pageMargins left="0.75" right="0.75" top="1" bottom="1" header="0.5" footer="0.5"/>
  <pageSetup orientation="portrait" r:id="rId4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30"/>
  <sheetViews>
    <sheetView zoomScaleNormal="100" workbookViewId="0"/>
  </sheetViews>
  <sheetFormatPr defaultColWidth="9.1796875" defaultRowHeight="12.75" customHeight="1" x14ac:dyDescent="0.25"/>
  <cols>
    <col min="1" max="1" width="30.7265625" style="107" customWidth="1"/>
    <col min="2" max="2" width="57.453125" style="317" customWidth="1"/>
    <col min="3" max="3" width="40.7265625" style="317" customWidth="1"/>
    <col min="4" max="4" width="15.7265625" style="317" customWidth="1"/>
    <col min="5" max="5" width="9.1796875" style="317" hidden="1" customWidth="1"/>
    <col min="6" max="6" width="9.1796875" style="317"/>
    <col min="7" max="7" width="4.81640625" style="317" bestFit="1" customWidth="1"/>
    <col min="8" max="8" width="27.1796875" style="317" bestFit="1" customWidth="1"/>
    <col min="9" max="16384" width="9.1796875" style="317"/>
  </cols>
  <sheetData>
    <row r="1" spans="1:4" s="74" customFormat="1" ht="30" customHeight="1" x14ac:dyDescent="0.25">
      <c r="A1" s="362" t="s">
        <v>336</v>
      </c>
    </row>
    <row r="2" spans="1:4" s="74" customFormat="1" ht="30" customHeight="1" x14ac:dyDescent="0.25">
      <c r="A2" s="364" t="s">
        <v>306</v>
      </c>
      <c r="B2" s="174" t="str">
        <f>'General Information'!B3</f>
        <v>You MUST select your provider name in the General Information tab, line item G1.</v>
      </c>
      <c r="C2" s="173"/>
    </row>
    <row r="3" spans="1:4" s="72" customFormat="1" ht="40.5" customHeight="1" x14ac:dyDescent="0.35">
      <c r="A3" s="529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0"/>
      <c r="C3" s="530"/>
      <c r="D3" s="148"/>
    </row>
    <row r="4" spans="1:4" s="72" customFormat="1" ht="12" customHeight="1" x14ac:dyDescent="0.35">
      <c r="A4" s="314"/>
      <c r="B4" s="315"/>
      <c r="C4" s="315"/>
      <c r="D4" s="148"/>
    </row>
    <row r="5" spans="1:4" s="72" customFormat="1" ht="27" customHeight="1" thickBot="1" x14ac:dyDescent="0.3">
      <c r="A5" s="531" t="s">
        <v>348</v>
      </c>
      <c r="B5" s="531"/>
      <c r="C5" s="531"/>
    </row>
    <row r="6" spans="1:4" s="72" customFormat="1" ht="18" x14ac:dyDescent="0.25">
      <c r="A6" s="69"/>
      <c r="B6" s="34" t="s">
        <v>346</v>
      </c>
      <c r="C6" s="38" t="s">
        <v>618</v>
      </c>
      <c r="D6" s="71"/>
    </row>
    <row r="7" spans="1:4" s="74" customFormat="1" ht="11.25" customHeight="1" x14ac:dyDescent="0.25">
      <c r="A7" s="70"/>
      <c r="B7" s="317"/>
      <c r="C7" s="39"/>
      <c r="D7" s="73"/>
    </row>
    <row r="8" spans="1:4" s="74" customFormat="1" ht="20.149999999999999" customHeight="1" x14ac:dyDescent="0.25">
      <c r="A8" s="84" t="s">
        <v>21</v>
      </c>
      <c r="B8" s="41" t="s">
        <v>8</v>
      </c>
      <c r="C8" s="358"/>
      <c r="D8" s="73"/>
    </row>
    <row r="9" spans="1:4" s="47" customFormat="1" ht="18" customHeight="1" x14ac:dyDescent="0.25">
      <c r="A9" s="84" t="s">
        <v>24</v>
      </c>
      <c r="B9" s="41" t="s">
        <v>285</v>
      </c>
      <c r="C9" s="358"/>
      <c r="D9" s="40"/>
    </row>
    <row r="10" spans="1:4" s="47" customFormat="1" ht="20.149999999999999" customHeight="1" x14ac:dyDescent="0.25">
      <c r="A10" s="84" t="s">
        <v>25</v>
      </c>
      <c r="B10" s="318" t="s">
        <v>287</v>
      </c>
      <c r="C10" s="91">
        <f>SUM(C8+C9)</f>
        <v>0</v>
      </c>
      <c r="D10" s="40"/>
    </row>
    <row r="11" spans="1:4" s="47" customFormat="1" ht="20.149999999999999" customHeight="1" x14ac:dyDescent="0.25">
      <c r="A11" s="84" t="s">
        <v>26</v>
      </c>
      <c r="B11" s="41" t="s">
        <v>617</v>
      </c>
      <c r="C11" s="359"/>
      <c r="D11" s="40"/>
    </row>
    <row r="12" spans="1:4" s="47" customFormat="1" ht="18" customHeight="1" x14ac:dyDescent="0.25">
      <c r="A12" s="84" t="s">
        <v>27</v>
      </c>
      <c r="B12" s="41" t="s">
        <v>533</v>
      </c>
      <c r="C12" s="358"/>
      <c r="D12" s="40"/>
    </row>
    <row r="13" spans="1:4" s="47" customFormat="1" ht="20.149999999999999" customHeight="1" x14ac:dyDescent="0.25">
      <c r="A13" s="84" t="s">
        <v>28</v>
      </c>
      <c r="B13" s="32" t="s">
        <v>10</v>
      </c>
      <c r="C13" s="91">
        <f>SUM(C11+C12)</f>
        <v>0</v>
      </c>
      <c r="D13" s="40"/>
    </row>
    <row r="14" spans="1:4" s="47" customFormat="1" ht="20.149999999999999" customHeight="1" x14ac:dyDescent="0.25">
      <c r="A14" s="84" t="s">
        <v>29</v>
      </c>
      <c r="B14" s="41" t="s">
        <v>455</v>
      </c>
      <c r="C14" s="359"/>
      <c r="D14" s="40"/>
    </row>
    <row r="15" spans="1:4" s="47" customFormat="1" ht="20.149999999999999" customHeight="1" x14ac:dyDescent="0.25">
      <c r="A15" s="84" t="s">
        <v>30</v>
      </c>
      <c r="B15" s="41" t="s">
        <v>240</v>
      </c>
      <c r="C15" s="358"/>
      <c r="D15" s="40"/>
    </row>
    <row r="16" spans="1:4" s="47" customFormat="1" ht="20.149999999999999" customHeight="1" x14ac:dyDescent="0.25">
      <c r="A16" s="84" t="s">
        <v>31</v>
      </c>
      <c r="B16" s="41" t="s">
        <v>127</v>
      </c>
      <c r="C16" s="358"/>
      <c r="D16" s="40"/>
    </row>
    <row r="17" spans="1:6" s="47" customFormat="1" ht="20.149999999999999" customHeight="1" x14ac:dyDescent="0.25">
      <c r="A17" s="84" t="s">
        <v>32</v>
      </c>
      <c r="B17" s="41" t="s">
        <v>239</v>
      </c>
      <c r="C17" s="358"/>
      <c r="D17" s="40"/>
    </row>
    <row r="18" spans="1:6" s="47" customFormat="1" ht="20.149999999999999" customHeight="1" x14ac:dyDescent="0.25">
      <c r="A18" s="84" t="s">
        <v>33</v>
      </c>
      <c r="B18" s="41" t="s">
        <v>7</v>
      </c>
      <c r="C18" s="358"/>
      <c r="D18" s="40"/>
    </row>
    <row r="19" spans="1:6" s="47" customFormat="1" ht="20.149999999999999" customHeight="1" x14ac:dyDescent="0.25">
      <c r="A19" s="84" t="s">
        <v>34</v>
      </c>
      <c r="B19" s="41" t="s">
        <v>6</v>
      </c>
      <c r="C19" s="358"/>
      <c r="D19" s="40"/>
    </row>
    <row r="20" spans="1:6" s="47" customFormat="1" ht="20.149999999999999" customHeight="1" x14ac:dyDescent="0.25">
      <c r="A20" s="84" t="s">
        <v>35</v>
      </c>
      <c r="B20" s="41" t="s">
        <v>11</v>
      </c>
      <c r="C20" s="358"/>
      <c r="D20" s="40"/>
    </row>
    <row r="21" spans="1:6" s="47" customFormat="1" ht="20.149999999999999" customHeight="1" x14ac:dyDescent="0.25">
      <c r="A21" s="84" t="s">
        <v>36</v>
      </c>
      <c r="B21" s="41" t="s">
        <v>211</v>
      </c>
      <c r="C21" s="358"/>
      <c r="D21" s="40"/>
    </row>
    <row r="22" spans="1:6" s="47" customFormat="1" ht="20.149999999999999" customHeight="1" x14ac:dyDescent="0.25">
      <c r="A22" s="84" t="s">
        <v>37</v>
      </c>
      <c r="B22" s="41" t="s">
        <v>12</v>
      </c>
      <c r="C22" s="358"/>
      <c r="D22" s="40"/>
    </row>
    <row r="23" spans="1:6" s="47" customFormat="1" ht="20.149999999999999" customHeight="1" x14ac:dyDescent="0.25">
      <c r="A23" s="84" t="s">
        <v>38</v>
      </c>
      <c r="B23" s="41" t="s">
        <v>13</v>
      </c>
      <c r="C23" s="358"/>
      <c r="D23" s="40"/>
    </row>
    <row r="24" spans="1:6" s="47" customFormat="1" ht="20.149999999999999" customHeight="1" x14ac:dyDescent="0.25">
      <c r="A24" s="84" t="s">
        <v>39</v>
      </c>
      <c r="B24" s="41" t="s">
        <v>212</v>
      </c>
      <c r="C24" s="358"/>
      <c r="D24" s="40"/>
    </row>
    <row r="25" spans="1:6" s="47" customFormat="1" ht="17.25" customHeight="1" x14ac:dyDescent="0.25">
      <c r="A25" s="84" t="s">
        <v>40</v>
      </c>
      <c r="B25" s="41" t="s">
        <v>14</v>
      </c>
      <c r="C25" s="358"/>
      <c r="D25" s="40"/>
    </row>
    <row r="26" spans="1:6" s="47" customFormat="1" ht="20.149999999999999" customHeight="1" x14ac:dyDescent="0.25">
      <c r="A26" s="84" t="s">
        <v>41</v>
      </c>
      <c r="B26" s="32" t="s">
        <v>288</v>
      </c>
      <c r="C26" s="91">
        <f>SUM(C14:C25)</f>
        <v>0</v>
      </c>
      <c r="D26" s="40"/>
    </row>
    <row r="27" spans="1:6" s="47" customFormat="1" ht="18" customHeight="1" x14ac:dyDescent="0.25">
      <c r="A27" s="84" t="s">
        <v>42</v>
      </c>
      <c r="B27" s="41" t="s">
        <v>258</v>
      </c>
      <c r="C27" s="359"/>
      <c r="D27" s="40"/>
    </row>
    <row r="28" spans="1:6" s="47" customFormat="1" ht="20.25" customHeight="1" x14ac:dyDescent="0.25">
      <c r="A28" s="172"/>
      <c r="B28" s="45" t="s">
        <v>456</v>
      </c>
      <c r="C28" s="360"/>
      <c r="D28" s="40"/>
      <c r="E28" s="42">
        <v>44</v>
      </c>
    </row>
    <row r="29" spans="1:6" s="47" customFormat="1" ht="30" customHeight="1" x14ac:dyDescent="0.25">
      <c r="A29" s="84" t="s">
        <v>43</v>
      </c>
      <c r="B29" s="329" t="s">
        <v>179</v>
      </c>
      <c r="C29" s="91">
        <f>'A1-Other Revenue'!C33</f>
        <v>0</v>
      </c>
      <c r="D29" s="78"/>
      <c r="F29" s="106"/>
    </row>
    <row r="30" spans="1:6" ht="22.5" customHeight="1" thickBot="1" x14ac:dyDescent="0.3">
      <c r="A30" s="84" t="s">
        <v>126</v>
      </c>
      <c r="B30" s="32" t="s">
        <v>627</v>
      </c>
      <c r="C30" s="92">
        <f>C10+C13+C26+C27+C29</f>
        <v>0</v>
      </c>
    </row>
  </sheetData>
  <sheetProtection password="EAC6" sheet="1" objects="1" scenarios="1"/>
  <customSheetViews>
    <customSheetView guid="{685A2E79-1796-44F8-B950-02A0300E5822}" fitToPage="1" hiddenColumns="1" topLeftCell="A10">
      <selection activeCell="C29" sqref="C29"/>
      <pageMargins left="0.25" right="0.25" top="1" bottom="1" header="0.5" footer="0.5"/>
      <printOptions horizontalCentered="1"/>
      <pageSetup scale="80" orientation="portrait" r:id="rId1"/>
      <headerFooter alignWithMargins="0">
        <oddHeader>&amp;C&amp;"Arial,Bold"&amp;14Adult Foster Care Cost Report</oddHeader>
        <oddFooter xml:space="preserve">&amp;LLast Run: &amp;D&amp;C&amp;P&amp;RAFC Cost Report Revised   6/1/2014
</oddFooter>
      </headerFooter>
    </customSheetView>
    <customSheetView guid="{3CF3A837-7145-4E2E-8915-BA37DFFD1C31}" scale="75" showPageBreaks="1" printArea="1" hiddenColumns="1" showRuler="0">
      <selection activeCell="C36" sqref="C36"/>
      <pageMargins left="0.25" right="0.25" top="1" bottom="1" header="0.5" footer="0.5"/>
      <printOptions horizontalCentered="1"/>
      <pageSetup scale="80" orientation="portrait" r:id="rId2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43E61ED1-6D84-4C84-A41C-B12F632B2CE1}" scale="75" showPageBreaks="1" printArea="1" hiddenColumns="1">
      <selection activeCell="B23" sqref="B23"/>
      <pageMargins left="0.25" right="0.25" top="1" bottom="1" header="0.5" footer="0.5"/>
      <printOptions horizontalCentered="1"/>
      <pageSetup scale="80" orientation="portrait" r:id="rId3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</customSheetViews>
  <mergeCells count="2">
    <mergeCell ref="A3:C3"/>
    <mergeCell ref="A5:C5"/>
  </mergeCells>
  <phoneticPr fontId="4" type="noConversion"/>
  <dataValidations disablePrompts="1" xWindow="724" yWindow="506" count="1"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C27 C11:C12 C14:C25 C8:C9">
      <formula1>-9999999999</formula1>
    </dataValidation>
  </dataValidations>
  <hyperlinks>
    <hyperlink ref="B29" location="'A1-Other Revenue'!A1" display="Other Revenue Details"/>
  </hyperlinks>
  <printOptions horizontalCentered="1"/>
  <pageMargins left="0.25" right="0.25" top="1" bottom="1" header="0.5" footer="0.5"/>
  <pageSetup scale="80" orientation="portrait" r:id="rId4"/>
  <headerFooter scaleWithDoc="0" alignWithMargins="0">
    <oddHeader>&amp;C&amp;"Arial,Bold"&amp;14AFC Cost Report - FY2018</oddHeader>
  </headerFooter>
  <ignoredErrors>
    <ignoredError sqref="C10 C13 C26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33"/>
  <sheetViews>
    <sheetView zoomScaleNormal="100" workbookViewId="0"/>
  </sheetViews>
  <sheetFormatPr defaultColWidth="9.1796875" defaultRowHeight="12.5" x14ac:dyDescent="0.25"/>
  <cols>
    <col min="1" max="1" width="36.54296875" style="1" customWidth="1"/>
    <col min="2" max="2" width="50.7265625" style="1" customWidth="1"/>
    <col min="3" max="3" width="18.7265625" style="1" customWidth="1"/>
    <col min="4" max="4" width="34.81640625" style="1" bestFit="1" customWidth="1"/>
    <col min="5" max="16384" width="9.1796875" style="1"/>
  </cols>
  <sheetData>
    <row r="1" spans="1:4" s="24" customFormat="1" ht="30" customHeight="1" x14ac:dyDescent="0.25">
      <c r="A1" s="361" t="s">
        <v>213</v>
      </c>
      <c r="B1" s="35"/>
      <c r="C1" s="35"/>
    </row>
    <row r="2" spans="1:4" s="24" customFormat="1" ht="30" customHeight="1" x14ac:dyDescent="0.25">
      <c r="A2" s="364" t="s">
        <v>306</v>
      </c>
      <c r="B2" s="32" t="str">
        <f>'General Information'!B3</f>
        <v>You MUST select your provider name in the General Information tab, line item G1.</v>
      </c>
      <c r="C2" s="32"/>
    </row>
    <row r="3" spans="1:4" ht="25.5" customHeight="1" x14ac:dyDescent="0.25">
      <c r="A3" s="531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1"/>
      <c r="C3" s="531"/>
      <c r="D3" s="153"/>
    </row>
    <row r="4" spans="1:4" ht="23.25" customHeight="1" thickBot="1" x14ac:dyDescent="0.3">
      <c r="A4" s="531" t="s">
        <v>458</v>
      </c>
      <c r="B4" s="531"/>
      <c r="C4" s="531"/>
      <c r="D4" s="153"/>
    </row>
    <row r="5" spans="1:4" ht="5.15" customHeight="1" thickBot="1" x14ac:dyDescent="0.3">
      <c r="A5" s="177"/>
      <c r="B5" s="178"/>
      <c r="C5" s="179"/>
    </row>
    <row r="6" spans="1:4" s="24" customFormat="1" ht="30" customHeight="1" thickBot="1" x14ac:dyDescent="0.3">
      <c r="A6" s="175" t="s">
        <v>457</v>
      </c>
      <c r="B6" s="176" t="s">
        <v>221</v>
      </c>
      <c r="C6" s="403" t="s">
        <v>618</v>
      </c>
    </row>
    <row r="7" spans="1:4" s="24" customFormat="1" ht="20.149999999999999" customHeight="1" thickTop="1" x14ac:dyDescent="0.25">
      <c r="A7" s="151">
        <v>1</v>
      </c>
      <c r="B7" s="102"/>
      <c r="C7" s="152"/>
      <c r="D7" s="498" t="s">
        <v>289</v>
      </c>
    </row>
    <row r="8" spans="1:4" s="24" customFormat="1" ht="20.149999999999999" customHeight="1" x14ac:dyDescent="0.25">
      <c r="A8" s="369">
        <v>2</v>
      </c>
      <c r="B8" s="206"/>
      <c r="C8" s="370"/>
    </row>
    <row r="9" spans="1:4" s="24" customFormat="1" ht="20.149999999999999" customHeight="1" x14ac:dyDescent="0.25">
      <c r="A9" s="369">
        <v>3</v>
      </c>
      <c r="B9" s="206"/>
      <c r="C9" s="370"/>
    </row>
    <row r="10" spans="1:4" s="24" customFormat="1" ht="20.149999999999999" customHeight="1" x14ac:dyDescent="0.25">
      <c r="A10" s="369">
        <v>4</v>
      </c>
      <c r="B10" s="206"/>
      <c r="C10" s="370"/>
    </row>
    <row r="11" spans="1:4" s="24" customFormat="1" ht="20.149999999999999" customHeight="1" x14ac:dyDescent="0.25">
      <c r="A11" s="369">
        <v>5</v>
      </c>
      <c r="B11" s="206"/>
      <c r="C11" s="370"/>
    </row>
    <row r="12" spans="1:4" s="24" customFormat="1" ht="20.149999999999999" customHeight="1" x14ac:dyDescent="0.25">
      <c r="A12" s="369">
        <v>6</v>
      </c>
      <c r="B12" s="206"/>
      <c r="C12" s="370"/>
    </row>
    <row r="13" spans="1:4" s="24" customFormat="1" ht="20.149999999999999" customHeight="1" x14ac:dyDescent="0.25">
      <c r="A13" s="369">
        <v>7</v>
      </c>
      <c r="B13" s="206"/>
      <c r="C13" s="370"/>
    </row>
    <row r="14" spans="1:4" s="24" customFormat="1" ht="20.149999999999999" customHeight="1" x14ac:dyDescent="0.25">
      <c r="A14" s="369">
        <v>8</v>
      </c>
      <c r="B14" s="206"/>
      <c r="C14" s="370"/>
    </row>
    <row r="15" spans="1:4" s="24" customFormat="1" ht="20.149999999999999" customHeight="1" x14ac:dyDescent="0.25">
      <c r="A15" s="369">
        <v>9</v>
      </c>
      <c r="B15" s="206"/>
      <c r="C15" s="370"/>
    </row>
    <row r="16" spans="1:4" s="24" customFormat="1" ht="20.149999999999999" customHeight="1" x14ac:dyDescent="0.25">
      <c r="A16" s="369">
        <v>10</v>
      </c>
      <c r="B16" s="206"/>
      <c r="C16" s="370"/>
    </row>
    <row r="17" spans="1:4" s="24" customFormat="1" ht="20.149999999999999" customHeight="1" x14ac:dyDescent="0.25">
      <c r="A17" s="369">
        <v>11</v>
      </c>
      <c r="B17" s="371"/>
      <c r="C17" s="370"/>
    </row>
    <row r="18" spans="1:4" s="24" customFormat="1" ht="20.149999999999999" customHeight="1" x14ac:dyDescent="0.25">
      <c r="A18" s="369">
        <v>12</v>
      </c>
      <c r="B18" s="371"/>
      <c r="C18" s="370"/>
    </row>
    <row r="19" spans="1:4" s="24" customFormat="1" ht="20.149999999999999" customHeight="1" x14ac:dyDescent="0.25">
      <c r="A19" s="369">
        <v>13</v>
      </c>
      <c r="B19" s="371"/>
      <c r="C19" s="370"/>
    </row>
    <row r="20" spans="1:4" s="24" customFormat="1" ht="20.149999999999999" customHeight="1" x14ac:dyDescent="0.25">
      <c r="A20" s="369">
        <v>14</v>
      </c>
      <c r="B20" s="371"/>
      <c r="C20" s="370"/>
    </row>
    <row r="21" spans="1:4" s="24" customFormat="1" ht="20.149999999999999" customHeight="1" x14ac:dyDescent="0.25">
      <c r="A21" s="369">
        <v>15</v>
      </c>
      <c r="B21" s="371"/>
      <c r="C21" s="370"/>
    </row>
    <row r="22" spans="1:4" s="24" customFormat="1" ht="20.149999999999999" customHeight="1" x14ac:dyDescent="0.25">
      <c r="A22" s="369">
        <v>16</v>
      </c>
      <c r="B22" s="371"/>
      <c r="C22" s="370"/>
    </row>
    <row r="23" spans="1:4" s="24" customFormat="1" ht="20.149999999999999" customHeight="1" x14ac:dyDescent="0.25">
      <c r="A23" s="369">
        <v>17</v>
      </c>
      <c r="B23" s="371"/>
      <c r="C23" s="370"/>
    </row>
    <row r="24" spans="1:4" s="24" customFormat="1" ht="20.149999999999999" customHeight="1" x14ac:dyDescent="0.25">
      <c r="A24" s="369">
        <v>18</v>
      </c>
      <c r="B24" s="371"/>
      <c r="C24" s="370"/>
    </row>
    <row r="25" spans="1:4" s="24" customFormat="1" ht="20.149999999999999" customHeight="1" x14ac:dyDescent="0.25">
      <c r="A25" s="369">
        <v>19</v>
      </c>
      <c r="B25" s="206"/>
      <c r="C25" s="370"/>
    </row>
    <row r="26" spans="1:4" s="24" customFormat="1" ht="20.149999999999999" customHeight="1" x14ac:dyDescent="0.25">
      <c r="A26" s="369">
        <v>20</v>
      </c>
      <c r="B26" s="206"/>
      <c r="C26" s="370"/>
    </row>
    <row r="27" spans="1:4" s="24" customFormat="1" ht="20.149999999999999" customHeight="1" x14ac:dyDescent="0.25">
      <c r="A27" s="369">
        <v>21</v>
      </c>
      <c r="B27" s="206"/>
      <c r="C27" s="370"/>
    </row>
    <row r="28" spans="1:4" s="24" customFormat="1" ht="20.149999999999999" customHeight="1" x14ac:dyDescent="0.25">
      <c r="A28" s="369">
        <v>22</v>
      </c>
      <c r="B28" s="206"/>
      <c r="C28" s="370"/>
    </row>
    <row r="29" spans="1:4" s="24" customFormat="1" ht="20.149999999999999" customHeight="1" x14ac:dyDescent="0.25">
      <c r="A29" s="369">
        <v>23</v>
      </c>
      <c r="B29" s="206"/>
      <c r="C29" s="370"/>
    </row>
    <row r="30" spans="1:4" s="24" customFormat="1" ht="20.149999999999999" customHeight="1" x14ac:dyDescent="0.25">
      <c r="A30" s="369">
        <v>24</v>
      </c>
      <c r="B30" s="206"/>
      <c r="C30" s="370"/>
    </row>
    <row r="31" spans="1:4" s="24" customFormat="1" ht="20.149999999999999" customHeight="1" x14ac:dyDescent="0.25">
      <c r="A31" s="369">
        <v>25</v>
      </c>
      <c r="B31" s="206"/>
      <c r="C31" s="370"/>
    </row>
    <row r="32" spans="1:4" s="24" customFormat="1" ht="20.149999999999999" customHeight="1" x14ac:dyDescent="0.25">
      <c r="A32" s="372">
        <v>26</v>
      </c>
      <c r="B32" s="373"/>
      <c r="C32" s="374"/>
      <c r="D32" s="498" t="s">
        <v>289</v>
      </c>
    </row>
    <row r="33" spans="1:3" s="24" customFormat="1" ht="30" customHeight="1" thickBot="1" x14ac:dyDescent="0.3">
      <c r="A33" s="43"/>
      <c r="B33" s="90" t="s">
        <v>205</v>
      </c>
      <c r="C33" s="93">
        <f>SUM(C7:C32)</f>
        <v>0</v>
      </c>
    </row>
  </sheetData>
  <sheetProtection password="EAC6" sheet="1" objects="1" scenarios="1"/>
  <customSheetViews>
    <customSheetView guid="{685A2E79-1796-44F8-B950-02A0300E5822}" fitToPage="1">
      <pageMargins left="0.25" right="0.25" top="1" bottom="0.75" header="0.5" footer="0.5"/>
      <printOptions horizontalCentered="1"/>
      <pageSetup scale="98" orientation="portrait" r:id="rId1"/>
      <headerFooter alignWithMargins="0">
        <oddHeader>&amp;C&amp;"Arial,Bold"&amp;14Adult Foster Care Cost Report</oddHeader>
        <oddFooter xml:space="preserve">&amp;LLast Run: &amp;D&amp;C&amp;P&amp;RAFC Cost Report Revised  6/1/2014
</oddFooter>
      </headerFooter>
    </customSheetView>
    <customSheetView guid="{3CF3A837-7145-4E2E-8915-BA37DFFD1C31}" scale="110" showRuler="0" topLeftCell="A10">
      <selection activeCell="C36" sqref="C36"/>
      <pageMargins left="0.25" right="0.25" top="1" bottom="0.75" header="0.5" footer="0.5"/>
      <printOptions horizontalCentered="1"/>
      <pageSetup orientation="portrait" r:id="rId2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43E61ED1-6D84-4C84-A41C-B12F632B2CE1}" scale="110">
      <selection activeCell="A4" sqref="A4"/>
      <pageMargins left="0.25" right="0.25" top="1" bottom="0.75" header="0.5" footer="0.5"/>
      <printOptions horizontalCentered="1"/>
      <pageSetup orientation="portrait" r:id="rId3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</customSheetViews>
  <mergeCells count="2">
    <mergeCell ref="A3:C3"/>
    <mergeCell ref="A4:C4"/>
  </mergeCells>
  <phoneticPr fontId="4" type="noConversion"/>
  <dataValidations disablePrompts="1" count="1"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C7:C32">
      <formula1>-9999999999</formula1>
    </dataValidation>
  </dataValidations>
  <hyperlinks>
    <hyperlink ref="D7" location="'A-Revenue'!A1" display="Return to Revenue Worksheet"/>
    <hyperlink ref="D32" location="'A-Revenue'!A1" display="Return to Revenue Worksheet"/>
  </hyperlinks>
  <printOptions horizontalCentered="1"/>
  <pageMargins left="0.25" right="0.25" top="1" bottom="0.75" header="0.5" footer="0.5"/>
  <pageSetup scale="69" orientation="portrait" r:id="rId4"/>
  <headerFooter scaleWithDoc="0" alignWithMargins="0">
    <oddHeader>&amp;C&amp;"Arial,Bold"&amp;14AFC Cost Report - FY2018</oddHeader>
  </headerFooter>
  <ignoredErrors>
    <ignoredError sqref="C33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zoomScaleNormal="100" workbookViewId="0"/>
  </sheetViews>
  <sheetFormatPr defaultColWidth="9.1796875" defaultRowHeight="14" x14ac:dyDescent="0.3"/>
  <cols>
    <col min="1" max="1" width="23.54296875" style="285" customWidth="1"/>
    <col min="2" max="2" width="54.7265625" style="285" customWidth="1"/>
    <col min="3" max="3" width="40.7265625" style="285" customWidth="1"/>
    <col min="4" max="8" width="17" style="285" customWidth="1"/>
    <col min="9" max="11" width="9.1796875" style="285"/>
    <col min="12" max="12" width="12" style="285" customWidth="1"/>
    <col min="13" max="16384" width="9.1796875" style="285"/>
  </cols>
  <sheetData>
    <row r="1" spans="1:8" s="272" customFormat="1" ht="30" customHeight="1" x14ac:dyDescent="0.25">
      <c r="A1" s="209" t="s">
        <v>356</v>
      </c>
      <c r="E1" s="278"/>
    </row>
    <row r="2" spans="1:8" s="272" customFormat="1" ht="36.75" customHeight="1" x14ac:dyDescent="0.25">
      <c r="A2" s="368" t="s">
        <v>306</v>
      </c>
      <c r="B2" s="210" t="str">
        <f>'General Information'!B3</f>
        <v>You MUST select your provider name in the General Information tab, line item G1.</v>
      </c>
      <c r="E2" s="278"/>
    </row>
    <row r="3" spans="1:8" ht="42.75" customHeight="1" x14ac:dyDescent="0.3">
      <c r="A3" s="532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2"/>
      <c r="C3" s="532"/>
      <c r="D3" s="286"/>
      <c r="E3" s="286"/>
    </row>
    <row r="4" spans="1:8" ht="42.75" customHeight="1" x14ac:dyDescent="0.3">
      <c r="A4" s="532" t="s">
        <v>337</v>
      </c>
      <c r="B4" s="532"/>
      <c r="C4" s="532"/>
      <c r="D4" s="286"/>
      <c r="E4" s="286"/>
    </row>
    <row r="5" spans="1:8" s="275" customFormat="1" ht="22.5" customHeight="1" thickBot="1" x14ac:dyDescent="0.35">
      <c r="A5" s="287"/>
      <c r="B5" s="211" t="s">
        <v>163</v>
      </c>
      <c r="C5" s="283"/>
      <c r="D5" s="285"/>
      <c r="E5" s="285"/>
      <c r="F5" s="285"/>
      <c r="G5" s="285"/>
      <c r="H5" s="285"/>
    </row>
    <row r="6" spans="1:8" s="275" customFormat="1" ht="19.5" customHeight="1" thickBot="1" x14ac:dyDescent="0.35">
      <c r="A6" s="212" t="s">
        <v>22</v>
      </c>
      <c r="B6" s="213" t="s">
        <v>613</v>
      </c>
      <c r="C6" s="379"/>
      <c r="D6" s="380"/>
      <c r="E6" s="380"/>
      <c r="F6" s="380"/>
      <c r="G6" s="380"/>
      <c r="H6" s="380"/>
    </row>
    <row r="7" spans="1:8" s="275" customFormat="1" ht="16" thickBot="1" x14ac:dyDescent="0.4">
      <c r="A7" s="297"/>
      <c r="B7" s="214"/>
      <c r="C7" s="380"/>
      <c r="D7" s="380"/>
      <c r="E7" s="380"/>
      <c r="F7" s="380"/>
      <c r="G7" s="380"/>
      <c r="H7" s="380"/>
    </row>
    <row r="8" spans="1:8" s="279" customFormat="1" ht="37.5" customHeight="1" thickBot="1" x14ac:dyDescent="0.3">
      <c r="A8" s="221"/>
      <c r="B8" s="215" t="s">
        <v>357</v>
      </c>
      <c r="C8" s="396" t="s">
        <v>130</v>
      </c>
      <c r="D8" s="397" t="s">
        <v>15</v>
      </c>
      <c r="E8" s="398" t="s">
        <v>131</v>
      </c>
      <c r="F8" s="396" t="s">
        <v>132</v>
      </c>
      <c r="G8" s="399" t="s">
        <v>133</v>
      </c>
      <c r="H8" s="400" t="s">
        <v>134</v>
      </c>
    </row>
    <row r="9" spans="1:8" s="273" customFormat="1" ht="20.149999999999999" customHeight="1" thickBot="1" x14ac:dyDescent="0.3">
      <c r="A9" s="295"/>
      <c r="B9" s="216" t="s">
        <v>540</v>
      </c>
      <c r="C9" s="217"/>
      <c r="D9" s="330"/>
      <c r="E9" s="331"/>
      <c r="F9" s="332"/>
      <c r="G9" s="332"/>
      <c r="H9" s="332"/>
    </row>
    <row r="10" spans="1:8" s="273" customFormat="1" ht="20.149999999999999" customHeight="1" x14ac:dyDescent="0.25">
      <c r="A10" s="212" t="s">
        <v>44</v>
      </c>
      <c r="B10" s="213" t="s">
        <v>161</v>
      </c>
      <c r="C10" s="219">
        <f>IFERROR(E10/D10, 0)</f>
        <v>0</v>
      </c>
      <c r="D10" s="381"/>
      <c r="E10" s="382"/>
      <c r="F10" s="383"/>
      <c r="G10" s="384"/>
      <c r="H10" s="385"/>
    </row>
    <row r="11" spans="1:8" s="273" customFormat="1" ht="20.149999999999999" customHeight="1" x14ac:dyDescent="0.25">
      <c r="A11" s="212" t="s">
        <v>45</v>
      </c>
      <c r="B11" s="213" t="s">
        <v>462</v>
      </c>
      <c r="C11" s="220">
        <f t="shared" ref="C11:C16" si="0">IFERROR(E11/D11, 0)</f>
        <v>0</v>
      </c>
      <c r="D11" s="386"/>
      <c r="E11" s="387"/>
      <c r="F11" s="388"/>
      <c r="G11" s="389"/>
      <c r="H11" s="390"/>
    </row>
    <row r="12" spans="1:8" s="273" customFormat="1" ht="20.149999999999999" customHeight="1" x14ac:dyDescent="0.25">
      <c r="A12" s="212" t="s">
        <v>46</v>
      </c>
      <c r="B12" s="213" t="s">
        <v>3</v>
      </c>
      <c r="C12" s="220">
        <f t="shared" si="0"/>
        <v>0</v>
      </c>
      <c r="D12" s="386"/>
      <c r="E12" s="387"/>
      <c r="F12" s="388"/>
      <c r="G12" s="389"/>
      <c r="H12" s="390"/>
    </row>
    <row r="13" spans="1:8" s="273" customFormat="1" ht="20.149999999999999" customHeight="1" x14ac:dyDescent="0.25">
      <c r="A13" s="212" t="s">
        <v>47</v>
      </c>
      <c r="B13" s="213" t="s">
        <v>4</v>
      </c>
      <c r="C13" s="220">
        <f t="shared" si="0"/>
        <v>0</v>
      </c>
      <c r="D13" s="386"/>
      <c r="E13" s="387"/>
      <c r="F13" s="388"/>
      <c r="G13" s="389"/>
      <c r="H13" s="390"/>
    </row>
    <row r="14" spans="1:8" s="273" customFormat="1" ht="20.149999999999999" customHeight="1" x14ac:dyDescent="0.25">
      <c r="A14" s="212" t="s">
        <v>48</v>
      </c>
      <c r="B14" s="242" t="s">
        <v>463</v>
      </c>
      <c r="C14" s="220">
        <f t="shared" si="0"/>
        <v>0</v>
      </c>
      <c r="D14" s="386"/>
      <c r="E14" s="387"/>
      <c r="F14" s="388"/>
      <c r="G14" s="389"/>
      <c r="H14" s="390"/>
    </row>
    <row r="15" spans="1:8" s="273" customFormat="1" ht="20.149999999999999" customHeight="1" x14ac:dyDescent="0.25">
      <c r="A15" s="212" t="s">
        <v>49</v>
      </c>
      <c r="B15" s="213" t="s">
        <v>358</v>
      </c>
      <c r="C15" s="220">
        <f t="shared" si="0"/>
        <v>0</v>
      </c>
      <c r="D15" s="386"/>
      <c r="E15" s="387"/>
      <c r="F15" s="388"/>
      <c r="G15" s="389"/>
      <c r="H15" s="390"/>
    </row>
    <row r="16" spans="1:8" s="273" customFormat="1" ht="20.149999999999999" customHeight="1" thickBot="1" x14ac:dyDescent="0.3">
      <c r="A16" s="224" t="s">
        <v>50</v>
      </c>
      <c r="B16" s="213" t="s">
        <v>464</v>
      </c>
      <c r="C16" s="222">
        <f t="shared" si="0"/>
        <v>0</v>
      </c>
      <c r="D16" s="391"/>
      <c r="E16" s="392"/>
      <c r="F16" s="393"/>
      <c r="G16" s="394"/>
      <c r="H16" s="395"/>
    </row>
    <row r="17" spans="1:17" s="273" customFormat="1" ht="30" customHeight="1" thickBot="1" x14ac:dyDescent="0.3">
      <c r="A17" s="212"/>
      <c r="B17" s="223" t="s">
        <v>465</v>
      </c>
      <c r="C17" s="396" t="s">
        <v>257</v>
      </c>
      <c r="D17" s="397" t="s">
        <v>15</v>
      </c>
      <c r="E17" s="398" t="s">
        <v>131</v>
      </c>
      <c r="F17" s="396" t="s">
        <v>132</v>
      </c>
      <c r="G17" s="399" t="s">
        <v>133</v>
      </c>
      <c r="H17" s="400" t="s">
        <v>134</v>
      </c>
    </row>
    <row r="18" spans="1:17" s="273" customFormat="1" ht="30" customHeight="1" x14ac:dyDescent="0.25">
      <c r="A18" s="224" t="s">
        <v>51</v>
      </c>
      <c r="B18" s="333" t="s">
        <v>180</v>
      </c>
      <c r="C18" s="307">
        <f>SUM(E18:H18)</f>
        <v>0</v>
      </c>
      <c r="D18" s="225">
        <f>'B1-Other Indirect Staffing'!D33</f>
        <v>0</v>
      </c>
      <c r="E18" s="226">
        <f>'B1-Other Indirect Staffing'!E33</f>
        <v>0</v>
      </c>
      <c r="F18" s="227">
        <f>'B1-Other Indirect Staffing'!F33</f>
        <v>0</v>
      </c>
      <c r="G18" s="228">
        <f>'B1-Other Indirect Staffing'!G33</f>
        <v>0</v>
      </c>
      <c r="H18" s="226">
        <f>'B1-Other Indirect Staffing'!H33</f>
        <v>0</v>
      </c>
      <c r="K18" s="277"/>
      <c r="L18" s="277"/>
      <c r="M18" s="277"/>
      <c r="N18" s="277"/>
      <c r="O18" s="277"/>
      <c r="P18" s="277"/>
      <c r="Q18" s="277"/>
    </row>
    <row r="19" spans="1:17" s="273" customFormat="1" ht="30" customHeight="1" thickBot="1" x14ac:dyDescent="0.3">
      <c r="A19" s="212" t="s">
        <v>52</v>
      </c>
      <c r="B19" s="375" t="s">
        <v>290</v>
      </c>
      <c r="C19" s="308">
        <f>SUM(E19:H19)</f>
        <v>0</v>
      </c>
      <c r="D19" s="229">
        <f>SUM(D10:D16,D18)</f>
        <v>0</v>
      </c>
      <c r="E19" s="321">
        <f>SUM(E10:E16,E18)</f>
        <v>0</v>
      </c>
      <c r="F19" s="320">
        <f>SUM(F10:F16,F18)</f>
        <v>0</v>
      </c>
      <c r="G19" s="320">
        <f t="shared" ref="G19:H19" si="1">SUM(G10:G16,G18)</f>
        <v>0</v>
      </c>
      <c r="H19" s="320">
        <f t="shared" si="1"/>
        <v>0</v>
      </c>
    </row>
    <row r="20" spans="1:17" ht="16" thickBot="1" x14ac:dyDescent="0.4">
      <c r="A20" s="297"/>
      <c r="B20" s="230"/>
      <c r="E20" s="288"/>
    </row>
    <row r="21" spans="1:17" s="289" customFormat="1" ht="30" customHeight="1" x14ac:dyDescent="0.25">
      <c r="A21" s="298"/>
      <c r="B21" s="301" t="s">
        <v>359</v>
      </c>
      <c r="C21" s="231" t="s">
        <v>618</v>
      </c>
      <c r="E21" s="278"/>
      <c r="F21" s="279"/>
      <c r="G21" s="279"/>
    </row>
    <row r="22" spans="1:17" s="289" customFormat="1" ht="6" customHeight="1" x14ac:dyDescent="0.25">
      <c r="A22" s="298"/>
      <c r="C22" s="290"/>
      <c r="E22" s="278"/>
      <c r="F22" s="279"/>
      <c r="G22" s="279"/>
    </row>
    <row r="23" spans="1:17" s="272" customFormat="1" ht="20.149999999999999" customHeight="1" x14ac:dyDescent="0.25">
      <c r="A23" s="376" t="s">
        <v>53</v>
      </c>
      <c r="B23" s="232" t="s">
        <v>534</v>
      </c>
      <c r="C23" s="401"/>
      <c r="E23" s="278"/>
      <c r="F23" s="273"/>
      <c r="G23" s="273"/>
    </row>
    <row r="24" spans="1:17" s="272" customFormat="1" ht="19.5" customHeight="1" x14ac:dyDescent="0.25">
      <c r="A24" s="377" t="s">
        <v>54</v>
      </c>
      <c r="B24" s="232" t="s">
        <v>535</v>
      </c>
      <c r="C24" s="401"/>
      <c r="E24" s="278"/>
      <c r="F24" s="273"/>
      <c r="G24" s="273"/>
    </row>
    <row r="25" spans="1:17" s="272" customFormat="1" ht="20.149999999999999" customHeight="1" x14ac:dyDescent="0.25">
      <c r="A25" s="377" t="s">
        <v>55</v>
      </c>
      <c r="B25" s="232" t="s">
        <v>466</v>
      </c>
      <c r="C25" s="401"/>
      <c r="E25" s="278"/>
      <c r="F25" s="273"/>
      <c r="G25" s="273"/>
    </row>
    <row r="26" spans="1:17" s="272" customFormat="1" ht="20.149999999999999" customHeight="1" x14ac:dyDescent="0.25">
      <c r="A26" s="377" t="s">
        <v>56</v>
      </c>
      <c r="B26" s="232" t="s">
        <v>360</v>
      </c>
      <c r="C26" s="401"/>
      <c r="E26" s="278"/>
      <c r="F26" s="273"/>
      <c r="G26" s="273"/>
    </row>
    <row r="27" spans="1:17" s="272" customFormat="1" ht="20.149999999999999" customHeight="1" x14ac:dyDescent="0.25">
      <c r="A27" s="377" t="s">
        <v>264</v>
      </c>
      <c r="B27" s="232" t="s">
        <v>361</v>
      </c>
      <c r="C27" s="401"/>
      <c r="E27" s="278"/>
      <c r="F27" s="273"/>
      <c r="G27" s="273"/>
    </row>
    <row r="28" spans="1:17" s="272" customFormat="1" ht="20.149999999999999" customHeight="1" x14ac:dyDescent="0.25">
      <c r="A28" s="377" t="s">
        <v>265</v>
      </c>
      <c r="B28" s="232" t="s">
        <v>164</v>
      </c>
      <c r="C28" s="401"/>
      <c r="E28" s="278"/>
      <c r="F28" s="273"/>
      <c r="G28" s="273"/>
    </row>
    <row r="29" spans="1:17" s="272" customFormat="1" ht="20.149999999999999" customHeight="1" x14ac:dyDescent="0.25">
      <c r="A29" s="377" t="s">
        <v>266</v>
      </c>
      <c r="B29" s="232" t="s">
        <v>165</v>
      </c>
      <c r="C29" s="401"/>
      <c r="E29" s="278"/>
      <c r="F29" s="273"/>
      <c r="G29" s="273"/>
    </row>
    <row r="30" spans="1:17" s="272" customFormat="1" ht="20.149999999999999" customHeight="1" x14ac:dyDescent="0.25">
      <c r="A30" s="377" t="s">
        <v>267</v>
      </c>
      <c r="B30" s="232" t="s">
        <v>362</v>
      </c>
      <c r="C30" s="401"/>
      <c r="E30" s="278"/>
      <c r="F30" s="273"/>
      <c r="G30" s="273"/>
    </row>
    <row r="31" spans="1:17" s="272" customFormat="1" ht="20.149999999999999" customHeight="1" x14ac:dyDescent="0.25">
      <c r="A31" s="377" t="s">
        <v>57</v>
      </c>
      <c r="B31" s="213" t="s">
        <v>166</v>
      </c>
      <c r="C31" s="401"/>
    </row>
    <row r="32" spans="1:17" s="272" customFormat="1" ht="20.149999999999999" customHeight="1" x14ac:dyDescent="0.25">
      <c r="A32" s="224" t="s">
        <v>363</v>
      </c>
      <c r="B32" s="232" t="s">
        <v>467</v>
      </c>
      <c r="C32" s="401"/>
      <c r="E32" s="278"/>
      <c r="F32" s="273"/>
      <c r="G32" s="273"/>
    </row>
    <row r="33" spans="1:11" s="273" customFormat="1" ht="20.149999999999999" customHeight="1" x14ac:dyDescent="0.25">
      <c r="A33" s="224" t="s">
        <v>364</v>
      </c>
      <c r="B33" s="213" t="s">
        <v>468</v>
      </c>
      <c r="C33" s="401"/>
      <c r="E33" s="278"/>
    </row>
    <row r="34" spans="1:11" s="273" customFormat="1" ht="20.149999999999999" customHeight="1" x14ac:dyDescent="0.25">
      <c r="A34" s="224" t="s">
        <v>365</v>
      </c>
      <c r="B34" s="213" t="s">
        <v>167</v>
      </c>
      <c r="C34" s="401"/>
      <c r="E34" s="278"/>
    </row>
    <row r="35" spans="1:11" s="272" customFormat="1" ht="20.149999999999999" customHeight="1" x14ac:dyDescent="0.25">
      <c r="A35" s="224" t="s">
        <v>366</v>
      </c>
      <c r="B35" s="233" t="s">
        <v>469</v>
      </c>
      <c r="C35" s="401"/>
      <c r="E35" s="278"/>
      <c r="F35" s="305"/>
      <c r="G35" s="306"/>
      <c r="H35" s="306"/>
      <c r="I35" s="306"/>
      <c r="J35" s="306"/>
      <c r="K35" s="306"/>
    </row>
    <row r="36" spans="1:11" s="272" customFormat="1" ht="20.149999999999999" customHeight="1" x14ac:dyDescent="0.25">
      <c r="A36" s="224" t="s">
        <v>367</v>
      </c>
      <c r="B36" s="233" t="s">
        <v>470</v>
      </c>
      <c r="C36" s="401"/>
      <c r="E36" s="278"/>
      <c r="F36" s="305"/>
      <c r="G36" s="306"/>
      <c r="H36" s="306"/>
      <c r="I36" s="306"/>
      <c r="J36" s="306"/>
      <c r="K36" s="306"/>
    </row>
    <row r="37" spans="1:11" s="272" customFormat="1" ht="20.149999999999999" customHeight="1" x14ac:dyDescent="0.25">
      <c r="A37" s="224" t="s">
        <v>368</v>
      </c>
      <c r="B37" s="234" t="s">
        <v>215</v>
      </c>
      <c r="C37" s="401"/>
      <c r="E37" s="278"/>
      <c r="F37" s="273"/>
      <c r="G37" s="273"/>
    </row>
    <row r="38" spans="1:11" s="272" customFormat="1" ht="20.149999999999999" customHeight="1" x14ac:dyDescent="0.25">
      <c r="A38" s="224" t="s">
        <v>369</v>
      </c>
      <c r="B38" s="235" t="s">
        <v>370</v>
      </c>
      <c r="C38" s="401"/>
      <c r="E38" s="278"/>
      <c r="F38" s="273"/>
      <c r="G38" s="273"/>
    </row>
    <row r="39" spans="1:11" s="272" customFormat="1" ht="26" x14ac:dyDescent="0.25">
      <c r="A39" s="224"/>
      <c r="B39" s="223" t="s">
        <v>499</v>
      </c>
      <c r="C39" s="402"/>
      <c r="E39" s="278"/>
      <c r="F39" s="273"/>
      <c r="G39" s="273"/>
    </row>
    <row r="40" spans="1:11" s="272" customFormat="1" ht="20.149999999999999" customHeight="1" x14ac:dyDescent="0.25">
      <c r="A40" s="224" t="s">
        <v>371</v>
      </c>
      <c r="B40" s="334" t="s">
        <v>270</v>
      </c>
      <c r="C40" s="236">
        <f>'B2-Occupancy Expenses'!C15</f>
        <v>0</v>
      </c>
      <c r="E40" s="278"/>
      <c r="F40" s="273"/>
      <c r="G40" s="273"/>
    </row>
    <row r="41" spans="1:11" s="272" customFormat="1" ht="15.5" x14ac:dyDescent="0.25">
      <c r="A41" s="224" t="s">
        <v>372</v>
      </c>
      <c r="B41" s="334" t="s">
        <v>614</v>
      </c>
      <c r="C41" s="236">
        <f>'B3-Other Admin Expenses'!C33</f>
        <v>0</v>
      </c>
      <c r="E41" s="278"/>
      <c r="F41" s="273"/>
      <c r="G41" s="273"/>
    </row>
    <row r="42" spans="1:11" s="273" customFormat="1" ht="20.149999999999999" customHeight="1" thickBot="1" x14ac:dyDescent="0.3">
      <c r="A42" s="224" t="s">
        <v>373</v>
      </c>
      <c r="B42" s="237" t="s">
        <v>374</v>
      </c>
      <c r="C42" s="238">
        <f>SUM(C19,C23:C38,C40:C41)</f>
        <v>0</v>
      </c>
    </row>
    <row r="43" spans="1:11" s="273" customFormat="1" ht="30" customHeight="1" thickBot="1" x14ac:dyDescent="0.3">
      <c r="A43" s="296"/>
      <c r="B43" s="223"/>
      <c r="C43" s="291"/>
      <c r="E43" s="292"/>
    </row>
    <row r="44" spans="1:11" s="273" customFormat="1" ht="30" customHeight="1" x14ac:dyDescent="0.25">
      <c r="A44" s="299"/>
      <c r="B44" s="223" t="s">
        <v>471</v>
      </c>
      <c r="C44" s="239" t="s">
        <v>618</v>
      </c>
      <c r="E44" s="292"/>
    </row>
    <row r="45" spans="1:11" s="275" customFormat="1" ht="16" thickBot="1" x14ac:dyDescent="0.35">
      <c r="A45" s="378" t="s">
        <v>375</v>
      </c>
      <c r="B45" s="329" t="s">
        <v>223</v>
      </c>
      <c r="C45" s="240">
        <f>'B4-Non-Reimbursable Expense'!C33</f>
        <v>0</v>
      </c>
      <c r="E45" s="293"/>
    </row>
    <row r="46" spans="1:11" s="275" customFormat="1" x14ac:dyDescent="0.3">
      <c r="A46" s="300"/>
      <c r="C46" s="294"/>
      <c r="E46" s="293"/>
    </row>
  </sheetData>
  <sheetProtection password="EAC6" sheet="1" objects="1" scenarios="1"/>
  <customSheetViews>
    <customSheetView guid="{685A2E79-1796-44F8-B950-02A0300E5822}" fitToPage="1" topLeftCell="A16">
      <selection activeCell="E19" sqref="E19"/>
      <pageMargins left="0.7" right="0.7" top="0.75" bottom="0.75" header="0.3" footer="0.3"/>
      <pageSetup scale="39" fitToHeight="0" orientation="portrait" r:id="rId1"/>
    </customSheetView>
  </customSheetViews>
  <mergeCells count="2">
    <mergeCell ref="A3:C3"/>
    <mergeCell ref="A4:C4"/>
  </mergeCells>
  <dataValidations disablePrompts="1" count="2"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E10:H16 C23:C38">
      <formula1>-9999999999</formula1>
    </dataValidation>
    <dataValidation type="decimal" allowBlank="1" showInputMessage="1" showErrorMessage="1" errorTitle="Enter a number" error="You must enter a number. Decimal points are allowed. " promptTitle="Enter a Number " prompt="You must enter a number. Decimal points are allowed. " sqref="C6 D10:D16">
      <formula1>0</formula1>
      <formula2>100000</formula2>
    </dataValidation>
  </dataValidations>
  <hyperlinks>
    <hyperlink ref="B41" location="'B3-Other Admin Expenses'!A1" display="Other Administrative Expense Details"/>
    <hyperlink ref="B45" location="'B4-Non-Reimbursable Expense'!A1" display="Non-Reimbursable Expense Details"/>
    <hyperlink ref="B40" location="'B2-Occupancy Expenses'!A1" display="Occupancy Expense Details"/>
    <hyperlink ref="B18" location="'B1-Other Indirect Staffing'!A1" display="Other Indirect Staffing Expense Details"/>
  </hyperlinks>
  <pageMargins left="0.7" right="0.7" top="0.75" bottom="0.75" header="0.3" footer="0.3"/>
  <pageSetup scale="50" fitToWidth="0" orientation="landscape" r:id="rId2"/>
  <headerFooter scaleWithDoc="0" alignWithMargins="0">
    <oddHeader>&amp;C&amp;"Arial,Bold"&amp;14AFC Cost Report - FY2018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I33"/>
  <sheetViews>
    <sheetView zoomScaleNormal="100" workbookViewId="0"/>
  </sheetViews>
  <sheetFormatPr defaultColWidth="9.1796875" defaultRowHeight="12.5" x14ac:dyDescent="0.25"/>
  <cols>
    <col min="1" max="1" width="25.7265625" style="1" customWidth="1"/>
    <col min="2" max="2" width="40.7265625" style="1" customWidth="1"/>
    <col min="3" max="8" width="15.7265625" style="1" customWidth="1"/>
    <col min="9" max="9" width="60.54296875" style="1" customWidth="1"/>
    <col min="10" max="16384" width="9.1796875" style="1"/>
  </cols>
  <sheetData>
    <row r="1" spans="1:9" s="24" customFormat="1" ht="30" customHeight="1" x14ac:dyDescent="0.25">
      <c r="A1" s="56" t="s">
        <v>214</v>
      </c>
      <c r="B1" s="35"/>
      <c r="C1" s="35"/>
      <c r="D1" s="35"/>
      <c r="E1" s="35"/>
      <c r="F1" s="35"/>
      <c r="G1" s="35"/>
      <c r="H1" s="35"/>
    </row>
    <row r="2" spans="1:9" s="24" customFormat="1" ht="30" customHeight="1" x14ac:dyDescent="0.25">
      <c r="A2" s="364" t="s">
        <v>306</v>
      </c>
      <c r="B2" s="174" t="str">
        <f>'General Information'!B3</f>
        <v>You MUST select your provider name in the General Information tab, line item G1.</v>
      </c>
      <c r="C2" s="35"/>
      <c r="D2" s="35"/>
      <c r="E2" s="35"/>
      <c r="F2" s="35"/>
      <c r="G2" s="35"/>
      <c r="H2" s="35"/>
    </row>
    <row r="3" spans="1:9" s="24" customFormat="1" ht="30" customHeight="1" x14ac:dyDescent="0.25">
      <c r="A3" s="531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1"/>
      <c r="C3" s="531"/>
      <c r="D3" s="531"/>
      <c r="E3" s="531"/>
      <c r="F3" s="531"/>
      <c r="G3" s="531"/>
      <c r="H3" s="531"/>
    </row>
    <row r="4" spans="1:9" ht="60" customHeight="1" thickBot="1" x14ac:dyDescent="0.3">
      <c r="A4" s="5"/>
      <c r="B4" s="531" t="s">
        <v>477</v>
      </c>
      <c r="C4" s="531"/>
      <c r="D4" s="531"/>
      <c r="E4" s="531"/>
      <c r="F4" s="531"/>
      <c r="G4" s="5"/>
      <c r="H4" s="5"/>
    </row>
    <row r="5" spans="1:9" ht="5.15" customHeight="1" x14ac:dyDescent="0.25">
      <c r="A5" s="414"/>
      <c r="B5" s="415"/>
      <c r="C5" s="416"/>
      <c r="D5" s="415"/>
      <c r="E5" s="415"/>
      <c r="F5" s="415"/>
      <c r="G5" s="415"/>
      <c r="H5" s="417"/>
    </row>
    <row r="6" spans="1:9" s="24" customFormat="1" ht="30" customHeight="1" thickBot="1" x14ac:dyDescent="0.3">
      <c r="A6" s="76" t="s">
        <v>484</v>
      </c>
      <c r="B6" s="37" t="s">
        <v>170</v>
      </c>
      <c r="C6" s="411" t="s">
        <v>130</v>
      </c>
      <c r="D6" s="412" t="s">
        <v>15</v>
      </c>
      <c r="E6" s="413" t="s">
        <v>131</v>
      </c>
      <c r="F6" s="413" t="s">
        <v>132</v>
      </c>
      <c r="G6" s="413" t="s">
        <v>133</v>
      </c>
      <c r="H6" s="77" t="s">
        <v>134</v>
      </c>
    </row>
    <row r="7" spans="1:9" s="24" customFormat="1" ht="20.149999999999999" customHeight="1" thickTop="1" x14ac:dyDescent="0.25">
      <c r="A7" s="404">
        <v>1</v>
      </c>
      <c r="B7" s="407"/>
      <c r="C7" s="408">
        <f>IFERROR(E7/D7, 0)</f>
        <v>0</v>
      </c>
      <c r="D7" s="409"/>
      <c r="E7" s="410"/>
      <c r="F7" s="410"/>
      <c r="G7" s="410"/>
      <c r="H7" s="418"/>
      <c r="I7" s="498" t="s">
        <v>475</v>
      </c>
    </row>
    <row r="8" spans="1:9" s="24" customFormat="1" ht="20.149999999999999" customHeight="1" x14ac:dyDescent="0.25">
      <c r="A8" s="406">
        <v>2</v>
      </c>
      <c r="B8" s="208"/>
      <c r="C8" s="103">
        <f>IFERROR(E8/D8, 0)</f>
        <v>0</v>
      </c>
      <c r="D8" s="207"/>
      <c r="E8" s="405"/>
      <c r="F8" s="405"/>
      <c r="G8" s="405"/>
      <c r="H8" s="419"/>
    </row>
    <row r="9" spans="1:9" s="24" customFormat="1" ht="20.149999999999999" customHeight="1" x14ac:dyDescent="0.25">
      <c r="A9" s="406">
        <v>3</v>
      </c>
      <c r="B9" s="208"/>
      <c r="C9" s="103">
        <f t="shared" ref="C9:C32" si="0">IFERROR(E9/D9, 0)</f>
        <v>0</v>
      </c>
      <c r="D9" s="207"/>
      <c r="E9" s="405"/>
      <c r="F9" s="405"/>
      <c r="G9" s="405"/>
      <c r="H9" s="419"/>
    </row>
    <row r="10" spans="1:9" s="24" customFormat="1" ht="20.149999999999999" customHeight="1" x14ac:dyDescent="0.25">
      <c r="A10" s="406">
        <v>4</v>
      </c>
      <c r="B10" s="208"/>
      <c r="C10" s="103">
        <f t="shared" si="0"/>
        <v>0</v>
      </c>
      <c r="D10" s="207"/>
      <c r="E10" s="405"/>
      <c r="F10" s="405"/>
      <c r="G10" s="405"/>
      <c r="H10" s="419"/>
    </row>
    <row r="11" spans="1:9" s="24" customFormat="1" ht="20.149999999999999" customHeight="1" x14ac:dyDescent="0.25">
      <c r="A11" s="406">
        <v>5</v>
      </c>
      <c r="B11" s="208"/>
      <c r="C11" s="103">
        <f t="shared" si="0"/>
        <v>0</v>
      </c>
      <c r="D11" s="207"/>
      <c r="E11" s="405"/>
      <c r="F11" s="405"/>
      <c r="G11" s="405"/>
      <c r="H11" s="419"/>
    </row>
    <row r="12" spans="1:9" s="24" customFormat="1" ht="20.149999999999999" customHeight="1" x14ac:dyDescent="0.25">
      <c r="A12" s="406">
        <v>6</v>
      </c>
      <c r="B12" s="208"/>
      <c r="C12" s="103">
        <f t="shared" si="0"/>
        <v>0</v>
      </c>
      <c r="D12" s="207"/>
      <c r="E12" s="405"/>
      <c r="F12" s="405"/>
      <c r="G12" s="405"/>
      <c r="H12" s="419"/>
    </row>
    <row r="13" spans="1:9" s="24" customFormat="1" ht="20.149999999999999" customHeight="1" x14ac:dyDescent="0.25">
      <c r="A13" s="406">
        <v>7</v>
      </c>
      <c r="B13" s="208"/>
      <c r="C13" s="103">
        <f t="shared" si="0"/>
        <v>0</v>
      </c>
      <c r="D13" s="207"/>
      <c r="E13" s="405"/>
      <c r="F13" s="405"/>
      <c r="G13" s="405"/>
      <c r="H13" s="419"/>
    </row>
    <row r="14" spans="1:9" s="24" customFormat="1" ht="20.149999999999999" customHeight="1" x14ac:dyDescent="0.25">
      <c r="A14" s="406">
        <v>8</v>
      </c>
      <c r="B14" s="208"/>
      <c r="C14" s="103">
        <f>IFERROR(E14/D14, 0)</f>
        <v>0</v>
      </c>
      <c r="D14" s="207"/>
      <c r="E14" s="405"/>
      <c r="F14" s="405"/>
      <c r="G14" s="405"/>
      <c r="H14" s="419"/>
    </row>
    <row r="15" spans="1:9" s="24" customFormat="1" ht="20.149999999999999" customHeight="1" x14ac:dyDescent="0.25">
      <c r="A15" s="406">
        <v>9</v>
      </c>
      <c r="B15" s="208"/>
      <c r="C15" s="103">
        <f t="shared" si="0"/>
        <v>0</v>
      </c>
      <c r="D15" s="207"/>
      <c r="E15" s="405"/>
      <c r="F15" s="405"/>
      <c r="G15" s="405"/>
      <c r="H15" s="419"/>
    </row>
    <row r="16" spans="1:9" s="24" customFormat="1" ht="20.149999999999999" customHeight="1" x14ac:dyDescent="0.25">
      <c r="A16" s="406">
        <v>10</v>
      </c>
      <c r="B16" s="208"/>
      <c r="C16" s="103">
        <f t="shared" si="0"/>
        <v>0</v>
      </c>
      <c r="D16" s="207"/>
      <c r="E16" s="405"/>
      <c r="F16" s="405"/>
      <c r="G16" s="405"/>
      <c r="H16" s="419"/>
    </row>
    <row r="17" spans="1:9" s="24" customFormat="1" ht="20.149999999999999" customHeight="1" x14ac:dyDescent="0.25">
      <c r="A17" s="406">
        <v>11</v>
      </c>
      <c r="B17" s="208"/>
      <c r="C17" s="103">
        <f t="shared" si="0"/>
        <v>0</v>
      </c>
      <c r="D17" s="207"/>
      <c r="E17" s="405"/>
      <c r="F17" s="405"/>
      <c r="G17" s="405"/>
      <c r="H17" s="419"/>
    </row>
    <row r="18" spans="1:9" s="24" customFormat="1" ht="20.149999999999999" customHeight="1" x14ac:dyDescent="0.25">
      <c r="A18" s="406">
        <v>12</v>
      </c>
      <c r="B18" s="208"/>
      <c r="C18" s="103">
        <f t="shared" si="0"/>
        <v>0</v>
      </c>
      <c r="D18" s="207"/>
      <c r="E18" s="405"/>
      <c r="F18" s="405"/>
      <c r="G18" s="405"/>
      <c r="H18" s="419"/>
    </row>
    <row r="19" spans="1:9" s="24" customFormat="1" ht="20.149999999999999" customHeight="1" x14ac:dyDescent="0.25">
      <c r="A19" s="406">
        <v>13</v>
      </c>
      <c r="B19" s="208"/>
      <c r="C19" s="103">
        <f t="shared" si="0"/>
        <v>0</v>
      </c>
      <c r="D19" s="207"/>
      <c r="E19" s="405"/>
      <c r="F19" s="405"/>
      <c r="G19" s="405"/>
      <c r="H19" s="419"/>
    </row>
    <row r="20" spans="1:9" s="24" customFormat="1" ht="20.149999999999999" customHeight="1" x14ac:dyDescent="0.25">
      <c r="A20" s="406">
        <v>14</v>
      </c>
      <c r="B20" s="208"/>
      <c r="C20" s="103">
        <f t="shared" si="0"/>
        <v>0</v>
      </c>
      <c r="D20" s="207"/>
      <c r="E20" s="405"/>
      <c r="F20" s="405"/>
      <c r="G20" s="405"/>
      <c r="H20" s="419"/>
    </row>
    <row r="21" spans="1:9" s="24" customFormat="1" ht="20.149999999999999" customHeight="1" x14ac:dyDescent="0.25">
      <c r="A21" s="406">
        <v>15</v>
      </c>
      <c r="B21" s="208"/>
      <c r="C21" s="103">
        <f t="shared" si="0"/>
        <v>0</v>
      </c>
      <c r="D21" s="207"/>
      <c r="E21" s="405"/>
      <c r="F21" s="405"/>
      <c r="G21" s="405"/>
      <c r="H21" s="419"/>
    </row>
    <row r="22" spans="1:9" s="24" customFormat="1" ht="20.149999999999999" customHeight="1" x14ac:dyDescent="0.25">
      <c r="A22" s="406">
        <v>16</v>
      </c>
      <c r="B22" s="208"/>
      <c r="C22" s="103">
        <f t="shared" si="0"/>
        <v>0</v>
      </c>
      <c r="D22" s="207"/>
      <c r="E22" s="405"/>
      <c r="F22" s="405"/>
      <c r="G22" s="405"/>
      <c r="H22" s="419"/>
    </row>
    <row r="23" spans="1:9" s="24" customFormat="1" ht="20.149999999999999" customHeight="1" x14ac:dyDescent="0.25">
      <c r="A23" s="406">
        <v>17</v>
      </c>
      <c r="B23" s="208"/>
      <c r="C23" s="103">
        <f t="shared" si="0"/>
        <v>0</v>
      </c>
      <c r="D23" s="207"/>
      <c r="E23" s="405"/>
      <c r="F23" s="405"/>
      <c r="G23" s="405"/>
      <c r="H23" s="419"/>
    </row>
    <row r="24" spans="1:9" s="24" customFormat="1" ht="20.149999999999999" customHeight="1" x14ac:dyDescent="0.25">
      <c r="A24" s="406">
        <v>18</v>
      </c>
      <c r="B24" s="208"/>
      <c r="C24" s="103">
        <f t="shared" si="0"/>
        <v>0</v>
      </c>
      <c r="D24" s="207"/>
      <c r="E24" s="405"/>
      <c r="F24" s="405"/>
      <c r="G24" s="405"/>
      <c r="H24" s="419"/>
    </row>
    <row r="25" spans="1:9" s="24" customFormat="1" ht="20.149999999999999" customHeight="1" x14ac:dyDescent="0.25">
      <c r="A25" s="406">
        <v>19</v>
      </c>
      <c r="B25" s="208"/>
      <c r="C25" s="103">
        <f t="shared" si="0"/>
        <v>0</v>
      </c>
      <c r="D25" s="207"/>
      <c r="E25" s="405"/>
      <c r="F25" s="405"/>
      <c r="G25" s="405"/>
      <c r="H25" s="419"/>
    </row>
    <row r="26" spans="1:9" s="24" customFormat="1" ht="20.149999999999999" customHeight="1" x14ac:dyDescent="0.25">
      <c r="A26" s="406">
        <v>20</v>
      </c>
      <c r="B26" s="208"/>
      <c r="C26" s="103">
        <f t="shared" si="0"/>
        <v>0</v>
      </c>
      <c r="D26" s="207"/>
      <c r="E26" s="405"/>
      <c r="F26" s="405"/>
      <c r="G26" s="405"/>
      <c r="H26" s="419"/>
    </row>
    <row r="27" spans="1:9" s="24" customFormat="1" ht="20.149999999999999" customHeight="1" x14ac:dyDescent="0.25">
      <c r="A27" s="406">
        <v>21</v>
      </c>
      <c r="B27" s="208"/>
      <c r="C27" s="103">
        <f>IFERROR(E27/D27, 0)</f>
        <v>0</v>
      </c>
      <c r="D27" s="207"/>
      <c r="E27" s="405"/>
      <c r="F27" s="405"/>
      <c r="G27" s="405"/>
      <c r="H27" s="419"/>
    </row>
    <row r="28" spans="1:9" s="24" customFormat="1" ht="20.149999999999999" customHeight="1" x14ac:dyDescent="0.25">
      <c r="A28" s="406">
        <v>22</v>
      </c>
      <c r="B28" s="208"/>
      <c r="C28" s="103">
        <f t="shared" si="0"/>
        <v>0</v>
      </c>
      <c r="D28" s="207"/>
      <c r="E28" s="405"/>
      <c r="F28" s="405"/>
      <c r="G28" s="405"/>
      <c r="H28" s="419"/>
    </row>
    <row r="29" spans="1:9" s="24" customFormat="1" ht="20.149999999999999" customHeight="1" x14ac:dyDescent="0.25">
      <c r="A29" s="406">
        <v>23</v>
      </c>
      <c r="B29" s="208"/>
      <c r="C29" s="103">
        <f t="shared" si="0"/>
        <v>0</v>
      </c>
      <c r="D29" s="207"/>
      <c r="E29" s="405"/>
      <c r="F29" s="405"/>
      <c r="G29" s="405"/>
      <c r="H29" s="419"/>
    </row>
    <row r="30" spans="1:9" s="24" customFormat="1" ht="20.149999999999999" customHeight="1" x14ac:dyDescent="0.25">
      <c r="A30" s="406">
        <v>24</v>
      </c>
      <c r="B30" s="208"/>
      <c r="C30" s="103">
        <f t="shared" si="0"/>
        <v>0</v>
      </c>
      <c r="D30" s="207"/>
      <c r="E30" s="405"/>
      <c r="F30" s="405"/>
      <c r="G30" s="405"/>
      <c r="H30" s="419"/>
    </row>
    <row r="31" spans="1:9" s="24" customFormat="1" ht="20.149999999999999" customHeight="1" x14ac:dyDescent="0.25">
      <c r="A31" s="406">
        <v>25</v>
      </c>
      <c r="B31" s="208"/>
      <c r="C31" s="103">
        <f t="shared" si="0"/>
        <v>0</v>
      </c>
      <c r="D31" s="207"/>
      <c r="E31" s="405"/>
      <c r="F31" s="405"/>
      <c r="G31" s="405"/>
      <c r="H31" s="419"/>
    </row>
    <row r="32" spans="1:9" s="24" customFormat="1" ht="20.149999999999999" customHeight="1" x14ac:dyDescent="0.25">
      <c r="A32" s="406">
        <v>26</v>
      </c>
      <c r="B32" s="208"/>
      <c r="C32" s="103">
        <f t="shared" si="0"/>
        <v>0</v>
      </c>
      <c r="D32" s="207"/>
      <c r="E32" s="405"/>
      <c r="F32" s="405"/>
      <c r="G32" s="405"/>
      <c r="H32" s="419"/>
      <c r="I32" s="498" t="s">
        <v>475</v>
      </c>
    </row>
    <row r="33" spans="1:8" s="24" customFormat="1" ht="30" customHeight="1" thickBot="1" x14ac:dyDescent="0.3">
      <c r="A33" s="44"/>
      <c r="B33" s="197" t="s">
        <v>204</v>
      </c>
      <c r="C33" s="85"/>
      <c r="D33" s="97">
        <f>SUM(D7:D32)</f>
        <v>0</v>
      </c>
      <c r="E33" s="346">
        <f>SUM(E7:E32)</f>
        <v>0</v>
      </c>
      <c r="F33" s="346">
        <f>SUM(F7:F32)</f>
        <v>0</v>
      </c>
      <c r="G33" s="346">
        <f>SUM(G7:G32)</f>
        <v>0</v>
      </c>
      <c r="H33" s="347">
        <f>SUM(H7:H32)</f>
        <v>0</v>
      </c>
    </row>
  </sheetData>
  <sheetProtection password="EAC6" sheet="1" objects="1" scenarios="1"/>
  <customSheetViews>
    <customSheetView guid="{685A2E79-1796-44F8-B950-02A0300E5822}" fitToPage="1">
      <selection activeCell="I2" sqref="I2"/>
      <pageMargins left="0.25" right="0.25" top="1" bottom="0.75" header="0.5" footer="0.5"/>
      <printOptions horizontalCentered="1"/>
      <pageSetup scale="67" orientation="landscape" r:id="rId1"/>
      <headerFooter alignWithMargins="0">
        <oddHeader>&amp;C&amp;"Arial,Bold"&amp;14Adult Foster Care Cost Report</oddHeader>
        <oddFooter xml:space="preserve">&amp;LLast Run: &amp;D&amp;C&amp;P&amp;RAFC Cost Report Revised  6/1/2014
</oddFooter>
      </headerFooter>
    </customSheetView>
    <customSheetView guid="{3CF3A837-7145-4E2E-8915-BA37DFFD1C31}" scale="75" fitToPage="1" showRuler="0">
      <selection sqref="A1:H31"/>
      <pageMargins left="0.25" right="0.25" top="1" bottom="1" header="0.5" footer="0.5"/>
      <printOptions horizontalCentered="1"/>
      <pageSetup scale="71" orientation="landscape" r:id="rId2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43E61ED1-6D84-4C84-A41C-B12F632B2CE1}" scale="75" fitToPage="1">
      <pageMargins left="0.25" right="0.25" top="1" bottom="1" header="0.5" footer="0.5"/>
      <printOptions horizontalCentered="1"/>
      <pageSetup scale="71" orientation="landscape" r:id="rId3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</customSheetViews>
  <mergeCells count="2">
    <mergeCell ref="A3:H3"/>
    <mergeCell ref="B4:F4"/>
  </mergeCells>
  <phoneticPr fontId="4" type="noConversion"/>
  <dataValidations disablePrompts="1" xWindow="1125" yWindow="480" count="2"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E7:H32">
      <formula1>-9999999999</formula1>
    </dataValidation>
    <dataValidation type="decimal" allowBlank="1" showInputMessage="1" showErrorMessage="1" errorTitle="Enter a Number" error="Decimals allowed." promptTitle="Enter a number" prompt="Decimals allowed." sqref="D7:D32">
      <formula1>0</formula1>
      <formula2>99999</formula2>
    </dataValidation>
  </dataValidations>
  <hyperlinks>
    <hyperlink ref="I7" location="'B-Administrative Expenses'!A1" display="Return to Administrative Expenses Worksheet"/>
    <hyperlink ref="I32" location="'B-Administrative Expenses'!A1" display="Return to Administrative Expenses Worksheet"/>
  </hyperlinks>
  <printOptions horizontalCentered="1"/>
  <pageMargins left="0.25" right="0.25" top="1" bottom="0.75" header="0.5" footer="0.5"/>
  <pageSetup scale="61" orientation="landscape" r:id="rId4"/>
  <headerFooter scaleWithDoc="0" alignWithMargins="0">
    <oddHeader>&amp;C&amp;"Arial,Bold"&amp;14AFC Cost Report - FY2018</oddHeader>
  </headerFooter>
  <ignoredErrors>
    <ignoredError sqref="D33 F33:H33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15"/>
  <sheetViews>
    <sheetView zoomScaleNormal="100" workbookViewId="0"/>
  </sheetViews>
  <sheetFormatPr defaultColWidth="9.1796875" defaultRowHeight="12.5" x14ac:dyDescent="0.25"/>
  <cols>
    <col min="1" max="1" width="23.453125" style="1" customWidth="1"/>
    <col min="2" max="3" width="40.7265625" style="1" customWidth="1"/>
    <col min="4" max="4" width="52" style="1" customWidth="1"/>
    <col min="5" max="16384" width="9.1796875" style="1"/>
  </cols>
  <sheetData>
    <row r="1" spans="1:14" ht="30" customHeight="1" x14ac:dyDescent="0.25">
      <c r="A1" s="25" t="s">
        <v>472</v>
      </c>
      <c r="B1" s="24"/>
    </row>
    <row r="2" spans="1:14" ht="30" customHeight="1" x14ac:dyDescent="0.25">
      <c r="A2" s="364" t="s">
        <v>306</v>
      </c>
      <c r="B2" s="174" t="str">
        <f>'General Information'!B3</f>
        <v>You MUST select your provider name in the General Information tab, line item G1.</v>
      </c>
    </row>
    <row r="3" spans="1:14" ht="36" customHeight="1" x14ac:dyDescent="0.25">
      <c r="A3" s="533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3"/>
      <c r="C3" s="533"/>
    </row>
    <row r="4" spans="1:14" ht="28.5" customHeight="1" x14ac:dyDescent="0.25">
      <c r="A4" s="533" t="s">
        <v>337</v>
      </c>
      <c r="B4" s="533"/>
      <c r="C4" s="533"/>
    </row>
    <row r="5" spans="1:14" ht="12" customHeight="1" thickBot="1" x14ac:dyDescent="0.3"/>
    <row r="6" spans="1:14" ht="26.5" thickBot="1" x14ac:dyDescent="0.3">
      <c r="A6" s="420" t="s">
        <v>473</v>
      </c>
      <c r="B6" s="421" t="s">
        <v>170</v>
      </c>
      <c r="C6" s="422" t="s">
        <v>618</v>
      </c>
      <c r="D6" s="498" t="s">
        <v>475</v>
      </c>
    </row>
    <row r="7" spans="1:14" ht="13" thickTop="1" x14ac:dyDescent="0.25">
      <c r="A7" s="151">
        <v>1</v>
      </c>
      <c r="B7" s="424" t="s">
        <v>216</v>
      </c>
      <c r="C7" s="425"/>
    </row>
    <row r="8" spans="1:14" x14ac:dyDescent="0.25">
      <c r="A8" s="369">
        <v>2</v>
      </c>
      <c r="B8" s="423" t="s">
        <v>474</v>
      </c>
      <c r="C8" s="370"/>
    </row>
    <row r="9" spans="1:14" x14ac:dyDescent="0.25">
      <c r="A9" s="369">
        <v>3</v>
      </c>
      <c r="B9" s="423" t="s">
        <v>217</v>
      </c>
      <c r="C9" s="370"/>
    </row>
    <row r="10" spans="1:14" x14ac:dyDescent="0.25">
      <c r="A10" s="369">
        <v>4</v>
      </c>
      <c r="B10" s="423" t="s">
        <v>218</v>
      </c>
      <c r="C10" s="370"/>
      <c r="D10" s="46"/>
    </row>
    <row r="11" spans="1:14" x14ac:dyDescent="0.25">
      <c r="A11" s="369">
        <v>5</v>
      </c>
      <c r="B11" s="423" t="s">
        <v>168</v>
      </c>
      <c r="C11" s="370"/>
      <c r="D11" s="46"/>
    </row>
    <row r="12" spans="1:14" x14ac:dyDescent="0.25">
      <c r="A12" s="369">
        <v>6</v>
      </c>
      <c r="B12" s="423" t="s">
        <v>5</v>
      </c>
      <c r="C12" s="370"/>
      <c r="N12" s="153"/>
    </row>
    <row r="13" spans="1:14" x14ac:dyDescent="0.25">
      <c r="A13" s="369">
        <v>7</v>
      </c>
      <c r="B13" s="423" t="s">
        <v>169</v>
      </c>
      <c r="C13" s="370"/>
    </row>
    <row r="14" spans="1:14" x14ac:dyDescent="0.25">
      <c r="A14" s="369">
        <v>8</v>
      </c>
      <c r="B14" s="426" t="s">
        <v>219</v>
      </c>
      <c r="C14" s="427"/>
    </row>
    <row r="15" spans="1:14" ht="16" thickBot="1" x14ac:dyDescent="0.3">
      <c r="A15" s="428">
        <v>9</v>
      </c>
      <c r="B15" s="90" t="s">
        <v>220</v>
      </c>
      <c r="C15" s="93">
        <f>SUM(C7:C14)</f>
        <v>0</v>
      </c>
    </row>
  </sheetData>
  <sheetProtection password="EAC6" sheet="1" objects="1" scenarios="1"/>
  <customSheetViews>
    <customSheetView guid="{685A2E79-1796-44F8-B950-02A0300E5822}" fitToPage="1">
      <selection activeCell="C15" sqref="C15"/>
      <pageMargins left="0.25" right="0.25" top="1" bottom="0.75" header="0.5" footer="0.5"/>
      <printOptions horizontalCentered="1"/>
      <pageSetup scale="99" orientation="portrait" r:id="rId1"/>
      <headerFooter alignWithMargins="0">
        <oddHeader>&amp;C&amp;"Arial,Bold"&amp;14Adult Foster Care Cost Report</oddHeader>
        <oddFooter xml:space="preserve">&amp;LLast Run: &amp;D&amp;C&amp;P&amp;RAFC Cost Report Revised  6/1/2014
</oddFooter>
      </headerFooter>
    </customSheetView>
    <customSheetView guid="{3CF3A837-7145-4E2E-8915-BA37DFFD1C31}" showRuler="0">
      <selection activeCell="C13" sqref="C13"/>
      <pageMargins left="0.7" right="0.7" top="0.75" bottom="0.75" header="0.3" footer="0.3"/>
      <pageSetup orientation="portrait" verticalDpi="0" r:id="rId2"/>
      <headerFooter alignWithMargins="0"/>
    </customSheetView>
    <customSheetView guid="{43E61ED1-6D84-4C84-A41C-B12F632B2CE1}" showPageBreaks="1">
      <pageMargins left="0.7" right="0.7" top="0.75" bottom="0.75" header="0.3" footer="0.3"/>
      <pageSetup orientation="portrait" verticalDpi="0" r:id="rId3"/>
    </customSheetView>
  </customSheetViews>
  <mergeCells count="2">
    <mergeCell ref="A3:C3"/>
    <mergeCell ref="A4:C4"/>
  </mergeCells>
  <phoneticPr fontId="26" type="noConversion"/>
  <dataValidations disablePrompts="1" count="1"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C7:C14">
      <formula1>-9999999999</formula1>
    </dataValidation>
  </dataValidations>
  <hyperlinks>
    <hyperlink ref="D6" location="'B-Administrative Expenses'!A1" display="Return to Administrative Expenses Worksheet"/>
  </hyperlinks>
  <printOptions horizontalCentered="1"/>
  <pageMargins left="0.25" right="0.25" top="1" bottom="0.75" header="0.5" footer="0.5"/>
  <pageSetup scale="82" orientation="landscape" r:id="rId4"/>
  <headerFooter scaleWithDoc="0" alignWithMargins="0">
    <oddHeader>&amp;C&amp;"Arial,Bold"&amp;14AFC Cost Report - FY2018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D33"/>
  <sheetViews>
    <sheetView zoomScaleNormal="100" workbookViewId="0"/>
  </sheetViews>
  <sheetFormatPr defaultColWidth="9.1796875" defaultRowHeight="12.5" x14ac:dyDescent="0.25"/>
  <cols>
    <col min="1" max="1" width="25.7265625" style="1" customWidth="1"/>
    <col min="2" max="2" width="50.7265625" style="5" customWidth="1"/>
    <col min="3" max="3" width="18.7265625" style="1" customWidth="1"/>
    <col min="4" max="4" width="52.1796875" style="1" customWidth="1"/>
    <col min="5" max="16384" width="9.1796875" style="1"/>
  </cols>
  <sheetData>
    <row r="1" spans="1:4" s="24" customFormat="1" ht="30" customHeight="1" x14ac:dyDescent="0.25">
      <c r="A1" s="56" t="s">
        <v>486</v>
      </c>
      <c r="B1" s="35"/>
      <c r="C1" s="35"/>
    </row>
    <row r="2" spans="1:4" s="24" customFormat="1" ht="30.75" customHeight="1" x14ac:dyDescent="0.25">
      <c r="A2" s="364" t="s">
        <v>306</v>
      </c>
      <c r="B2" s="174" t="str">
        <f>'General Information'!B3</f>
        <v>You MUST select your provider name in the General Information tab, line item G1.</v>
      </c>
      <c r="C2" s="35"/>
    </row>
    <row r="3" spans="1:4" ht="23.25" customHeight="1" x14ac:dyDescent="0.25">
      <c r="A3" s="531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1"/>
      <c r="C3" s="531"/>
      <c r="D3" s="153"/>
    </row>
    <row r="4" spans="1:4" ht="42" customHeight="1" thickBot="1" x14ac:dyDescent="0.3">
      <c r="A4" s="534" t="s">
        <v>337</v>
      </c>
      <c r="B4" s="534"/>
      <c r="C4" s="534"/>
      <c r="D4" s="153"/>
    </row>
    <row r="5" spans="1:4" ht="5.15" customHeight="1" x14ac:dyDescent="0.25">
      <c r="A5" s="184"/>
      <c r="B5" s="185"/>
      <c r="C5" s="186"/>
    </row>
    <row r="6" spans="1:4" s="24" customFormat="1" ht="30" customHeight="1" thickBot="1" x14ac:dyDescent="0.3">
      <c r="A6" s="76" t="s">
        <v>487</v>
      </c>
      <c r="B6" s="37" t="s">
        <v>170</v>
      </c>
      <c r="C6" s="77" t="s">
        <v>618</v>
      </c>
    </row>
    <row r="7" spans="1:4" s="24" customFormat="1" ht="20.149999999999999" customHeight="1" thickTop="1" x14ac:dyDescent="0.25">
      <c r="A7" s="151">
        <v>1</v>
      </c>
      <c r="B7" s="102"/>
      <c r="C7" s="152"/>
      <c r="D7" s="498" t="s">
        <v>475</v>
      </c>
    </row>
    <row r="8" spans="1:4" s="24" customFormat="1" ht="20.149999999999999" customHeight="1" x14ac:dyDescent="0.25">
      <c r="A8" s="369">
        <v>2</v>
      </c>
      <c r="B8" s="206"/>
      <c r="C8" s="370"/>
    </row>
    <row r="9" spans="1:4" s="24" customFormat="1" ht="20.149999999999999" customHeight="1" x14ac:dyDescent="0.25">
      <c r="A9" s="369">
        <v>3</v>
      </c>
      <c r="B9" s="206"/>
      <c r="C9" s="370"/>
    </row>
    <row r="10" spans="1:4" s="24" customFormat="1" ht="20.149999999999999" customHeight="1" x14ac:dyDescent="0.25">
      <c r="A10" s="369">
        <v>4</v>
      </c>
      <c r="B10" s="102"/>
      <c r="C10" s="152"/>
    </row>
    <row r="11" spans="1:4" s="24" customFormat="1" ht="20.149999999999999" customHeight="1" x14ac:dyDescent="0.25">
      <c r="A11" s="369">
        <v>5</v>
      </c>
      <c r="B11" s="206"/>
      <c r="C11" s="370"/>
    </row>
    <row r="12" spans="1:4" s="24" customFormat="1" ht="20.149999999999999" customHeight="1" x14ac:dyDescent="0.25">
      <c r="A12" s="369">
        <v>6</v>
      </c>
      <c r="B12" s="206"/>
      <c r="C12" s="370"/>
    </row>
    <row r="13" spans="1:4" s="24" customFormat="1" ht="20.149999999999999" customHeight="1" x14ac:dyDescent="0.25">
      <c r="A13" s="369">
        <v>7</v>
      </c>
      <c r="B13" s="102"/>
      <c r="C13" s="152"/>
    </row>
    <row r="14" spans="1:4" s="24" customFormat="1" ht="20.149999999999999" customHeight="1" x14ac:dyDescent="0.25">
      <c r="A14" s="369">
        <v>8</v>
      </c>
      <c r="B14" s="206"/>
      <c r="C14" s="370"/>
    </row>
    <row r="15" spans="1:4" s="24" customFormat="1" ht="20.149999999999999" customHeight="1" x14ac:dyDescent="0.25">
      <c r="A15" s="369">
        <v>9</v>
      </c>
      <c r="B15" s="206"/>
      <c r="C15" s="370"/>
    </row>
    <row r="16" spans="1:4" s="24" customFormat="1" ht="20.149999999999999" customHeight="1" x14ac:dyDescent="0.25">
      <c r="A16" s="369">
        <v>10</v>
      </c>
      <c r="B16" s="102"/>
      <c r="C16" s="152"/>
    </row>
    <row r="17" spans="1:4" s="24" customFormat="1" ht="20.149999999999999" customHeight="1" x14ac:dyDescent="0.25">
      <c r="A17" s="369">
        <v>11</v>
      </c>
      <c r="B17" s="206"/>
      <c r="C17" s="370"/>
    </row>
    <row r="18" spans="1:4" s="24" customFormat="1" ht="20.149999999999999" customHeight="1" x14ac:dyDescent="0.25">
      <c r="A18" s="369">
        <v>12</v>
      </c>
      <c r="B18" s="206"/>
      <c r="C18" s="370"/>
    </row>
    <row r="19" spans="1:4" s="24" customFormat="1" ht="20.149999999999999" customHeight="1" x14ac:dyDescent="0.25">
      <c r="A19" s="369">
        <v>13</v>
      </c>
      <c r="B19" s="102"/>
      <c r="C19" s="152"/>
    </row>
    <row r="20" spans="1:4" s="24" customFormat="1" ht="20.149999999999999" customHeight="1" x14ac:dyDescent="0.25">
      <c r="A20" s="369">
        <v>14</v>
      </c>
      <c r="B20" s="206"/>
      <c r="C20" s="370"/>
    </row>
    <row r="21" spans="1:4" s="24" customFormat="1" ht="20.149999999999999" customHeight="1" x14ac:dyDescent="0.25">
      <c r="A21" s="369">
        <v>15</v>
      </c>
      <c r="B21" s="206"/>
      <c r="C21" s="370"/>
    </row>
    <row r="22" spans="1:4" s="24" customFormat="1" ht="20.149999999999999" customHeight="1" x14ac:dyDescent="0.25">
      <c r="A22" s="369">
        <v>16</v>
      </c>
      <c r="B22" s="102"/>
      <c r="C22" s="152"/>
    </row>
    <row r="23" spans="1:4" s="24" customFormat="1" ht="20.149999999999999" customHeight="1" x14ac:dyDescent="0.25">
      <c r="A23" s="369">
        <v>17</v>
      </c>
      <c r="B23" s="206"/>
      <c r="C23" s="370"/>
    </row>
    <row r="24" spans="1:4" s="24" customFormat="1" ht="20.149999999999999" customHeight="1" x14ac:dyDescent="0.25">
      <c r="A24" s="369">
        <v>18</v>
      </c>
      <c r="B24" s="206"/>
      <c r="C24" s="370"/>
    </row>
    <row r="25" spans="1:4" s="24" customFormat="1" ht="20.149999999999999" customHeight="1" x14ac:dyDescent="0.25">
      <c r="A25" s="369">
        <v>19</v>
      </c>
      <c r="B25" s="102"/>
      <c r="C25" s="152"/>
    </row>
    <row r="26" spans="1:4" s="24" customFormat="1" ht="20.149999999999999" customHeight="1" x14ac:dyDescent="0.25">
      <c r="A26" s="369">
        <v>20</v>
      </c>
      <c r="B26" s="206"/>
      <c r="C26" s="370"/>
    </row>
    <row r="27" spans="1:4" s="24" customFormat="1" ht="20.149999999999999" customHeight="1" x14ac:dyDescent="0.25">
      <c r="A27" s="369">
        <v>21</v>
      </c>
      <c r="B27" s="206"/>
      <c r="C27" s="370"/>
    </row>
    <row r="28" spans="1:4" s="24" customFormat="1" ht="20.149999999999999" customHeight="1" x14ac:dyDescent="0.25">
      <c r="A28" s="369">
        <v>22</v>
      </c>
      <c r="B28" s="102"/>
      <c r="C28" s="152"/>
    </row>
    <row r="29" spans="1:4" s="24" customFormat="1" ht="20.149999999999999" customHeight="1" x14ac:dyDescent="0.25">
      <c r="A29" s="369">
        <v>23</v>
      </c>
      <c r="B29" s="206"/>
      <c r="C29" s="370"/>
    </row>
    <row r="30" spans="1:4" s="24" customFormat="1" ht="20.149999999999999" customHeight="1" x14ac:dyDescent="0.25">
      <c r="A30" s="369">
        <v>24</v>
      </c>
      <c r="B30" s="206"/>
      <c r="C30" s="370"/>
    </row>
    <row r="31" spans="1:4" s="24" customFormat="1" ht="20.149999999999999" customHeight="1" x14ac:dyDescent="0.25">
      <c r="A31" s="369">
        <v>25</v>
      </c>
      <c r="B31" s="102"/>
      <c r="C31" s="152"/>
    </row>
    <row r="32" spans="1:4" s="24" customFormat="1" ht="20.149999999999999" customHeight="1" x14ac:dyDescent="0.25">
      <c r="A32" s="372">
        <v>26</v>
      </c>
      <c r="B32" s="206"/>
      <c r="C32" s="370"/>
      <c r="D32" s="498" t="s">
        <v>475</v>
      </c>
    </row>
    <row r="33" spans="1:3" s="24" customFormat="1" ht="30" customHeight="1" thickBot="1" x14ac:dyDescent="0.3">
      <c r="A33" s="43"/>
      <c r="B33" s="90" t="s">
        <v>488</v>
      </c>
      <c r="C33" s="93">
        <f>SUM(C7:C32)</f>
        <v>0</v>
      </c>
    </row>
  </sheetData>
  <sheetProtection password="EAC6" sheet="1" objects="1" scenarios="1"/>
  <customSheetViews>
    <customSheetView guid="{685A2E79-1796-44F8-B950-02A0300E5822}" fitToPage="1">
      <selection activeCell="D32" sqref="D32"/>
      <pageMargins left="0.25" right="0.25" top="1" bottom="0.75" header="0.5" footer="0.5"/>
      <printOptions horizontalCentered="1"/>
      <pageSetup scale="96" orientation="portrait" r:id="rId1"/>
      <headerFooter alignWithMargins="0">
        <oddHeader>&amp;C&amp;"Arial,Bold"&amp;14Adult Foster Care Cost Report</oddHeader>
        <oddFooter xml:space="preserve">&amp;LLast Run: &amp;D&amp;C&amp;P&amp;RAFC Cost Report Revised  6/1/2014
</oddFooter>
      </headerFooter>
    </customSheetView>
    <customSheetView guid="{3CF3A837-7145-4E2E-8915-BA37DFFD1C31}" scale="75" showRuler="0" topLeftCell="A3">
      <selection activeCell="C31" sqref="C31"/>
      <pageMargins left="0.25" right="0.25" top="1" bottom="0.75" header="0.5" footer="0.5"/>
      <printOptions horizontalCentered="1"/>
      <pageSetup orientation="portrait" r:id="rId2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43E61ED1-6D84-4C84-A41C-B12F632B2CE1}" scale="75">
      <selection activeCell="A2" sqref="A2:C2"/>
      <pageMargins left="0.25" right="0.25" top="1" bottom="0.75" header="0.5" footer="0.5"/>
      <printOptions horizontalCentered="1"/>
      <pageSetup orientation="portrait" r:id="rId3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</customSheetViews>
  <mergeCells count="2">
    <mergeCell ref="A3:C3"/>
    <mergeCell ref="A4:C4"/>
  </mergeCells>
  <phoneticPr fontId="4" type="noConversion"/>
  <dataValidations disablePrompts="1" count="1"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C7:C32">
      <formula1>-9999999999</formula1>
    </dataValidation>
  </dataValidations>
  <hyperlinks>
    <hyperlink ref="D7" location="'B-Administrative Expenses'!A1" display="Return to Administrative Expenses Worksheet"/>
    <hyperlink ref="D32" location="'B-Administrative Expenses'!A1" display="Return to Administrative Expenses Worksheet"/>
  </hyperlinks>
  <printOptions horizontalCentered="1"/>
  <pageMargins left="0.25" right="0.25" top="1" bottom="0.75" header="0.5" footer="0.5"/>
  <pageSetup scale="66" orientation="portrait" r:id="rId4"/>
  <headerFooter scaleWithDoc="0" alignWithMargins="0">
    <oddHeader>&amp;C&amp;"Arial,Bold"&amp;14AFC Cost Report - FY2018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D33"/>
  <sheetViews>
    <sheetView zoomScaleNormal="100" zoomScaleSheetLayoutView="70" workbookViewId="0"/>
  </sheetViews>
  <sheetFormatPr defaultColWidth="9.1796875" defaultRowHeight="12.5" x14ac:dyDescent="0.25"/>
  <cols>
    <col min="1" max="1" width="21.81640625" style="1" customWidth="1"/>
    <col min="2" max="2" width="50.7265625" style="1" customWidth="1"/>
    <col min="3" max="3" width="18.7265625" style="1" customWidth="1"/>
    <col min="4" max="4" width="52.1796875" style="1" customWidth="1"/>
    <col min="5" max="16384" width="9.1796875" style="1"/>
  </cols>
  <sheetData>
    <row r="1" spans="1:4" s="24" customFormat="1" ht="30" customHeight="1" x14ac:dyDescent="0.25">
      <c r="A1" s="56" t="s">
        <v>489</v>
      </c>
      <c r="B1" s="35"/>
      <c r="C1" s="35"/>
    </row>
    <row r="2" spans="1:4" s="24" customFormat="1" ht="30" customHeight="1" x14ac:dyDescent="0.25">
      <c r="A2" s="364" t="s">
        <v>306</v>
      </c>
      <c r="B2" s="174" t="str">
        <f>'General Information'!B3</f>
        <v>You MUST select your provider name in the General Information tab, line item G1.</v>
      </c>
      <c r="C2" s="35"/>
    </row>
    <row r="3" spans="1:4" ht="60" customHeight="1" x14ac:dyDescent="0.25">
      <c r="A3" s="531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1"/>
      <c r="C3" s="531"/>
      <c r="D3" s="153"/>
    </row>
    <row r="4" spans="1:4" ht="60" customHeight="1" thickBot="1" x14ac:dyDescent="0.3">
      <c r="A4" s="531" t="s">
        <v>337</v>
      </c>
      <c r="B4" s="531"/>
      <c r="C4" s="531"/>
      <c r="D4" s="153"/>
    </row>
    <row r="5" spans="1:4" ht="5.15" customHeight="1" thickBot="1" x14ac:dyDescent="0.3">
      <c r="A5" s="177"/>
      <c r="B5" s="178"/>
      <c r="C5" s="179"/>
    </row>
    <row r="6" spans="1:4" s="24" customFormat="1" ht="30" customHeight="1" thickBot="1" x14ac:dyDescent="0.3">
      <c r="A6" s="175" t="s">
        <v>615</v>
      </c>
      <c r="B6" s="176" t="s">
        <v>170</v>
      </c>
      <c r="C6" s="403" t="s">
        <v>618</v>
      </c>
    </row>
    <row r="7" spans="1:4" s="24" customFormat="1" ht="20.149999999999999" customHeight="1" thickTop="1" x14ac:dyDescent="0.25">
      <c r="A7" s="151">
        <v>1</v>
      </c>
      <c r="B7" s="102"/>
      <c r="C7" s="152"/>
      <c r="D7" s="498" t="s">
        <v>475</v>
      </c>
    </row>
    <row r="8" spans="1:4" s="24" customFormat="1" ht="20.149999999999999" customHeight="1" x14ac:dyDescent="0.25">
      <c r="A8" s="369">
        <v>2</v>
      </c>
      <c r="B8" s="206"/>
      <c r="C8" s="370"/>
    </row>
    <row r="9" spans="1:4" s="24" customFormat="1" ht="20.149999999999999" customHeight="1" x14ac:dyDescent="0.25">
      <c r="A9" s="369">
        <v>3</v>
      </c>
      <c r="B9" s="206"/>
      <c r="C9" s="370"/>
    </row>
    <row r="10" spans="1:4" s="24" customFormat="1" ht="20.149999999999999" customHeight="1" x14ac:dyDescent="0.25">
      <c r="A10" s="369">
        <v>4</v>
      </c>
      <c r="B10" s="102"/>
      <c r="C10" s="152"/>
    </row>
    <row r="11" spans="1:4" s="24" customFormat="1" ht="20.149999999999999" customHeight="1" x14ac:dyDescent="0.25">
      <c r="A11" s="369">
        <v>5</v>
      </c>
      <c r="B11" s="206"/>
      <c r="C11" s="370"/>
    </row>
    <row r="12" spans="1:4" s="24" customFormat="1" ht="20.149999999999999" customHeight="1" x14ac:dyDescent="0.25">
      <c r="A12" s="369">
        <v>6</v>
      </c>
      <c r="B12" s="206"/>
      <c r="C12" s="370"/>
    </row>
    <row r="13" spans="1:4" s="24" customFormat="1" ht="20.149999999999999" customHeight="1" x14ac:dyDescent="0.25">
      <c r="A13" s="369">
        <v>7</v>
      </c>
      <c r="B13" s="102"/>
      <c r="C13" s="152"/>
    </row>
    <row r="14" spans="1:4" s="24" customFormat="1" ht="20.149999999999999" customHeight="1" x14ac:dyDescent="0.25">
      <c r="A14" s="369">
        <v>8</v>
      </c>
      <c r="B14" s="206"/>
      <c r="C14" s="370"/>
    </row>
    <row r="15" spans="1:4" s="24" customFormat="1" ht="20.149999999999999" customHeight="1" x14ac:dyDescent="0.25">
      <c r="A15" s="369">
        <v>9</v>
      </c>
      <c r="B15" s="206"/>
      <c r="C15" s="370"/>
    </row>
    <row r="16" spans="1:4" s="24" customFormat="1" ht="20.149999999999999" customHeight="1" x14ac:dyDescent="0.25">
      <c r="A16" s="369">
        <v>10</v>
      </c>
      <c r="B16" s="102"/>
      <c r="C16" s="152"/>
    </row>
    <row r="17" spans="1:4" s="24" customFormat="1" ht="20.149999999999999" customHeight="1" x14ac:dyDescent="0.25">
      <c r="A17" s="369">
        <v>11</v>
      </c>
      <c r="B17" s="206"/>
      <c r="C17" s="370"/>
    </row>
    <row r="18" spans="1:4" s="24" customFormat="1" ht="20.149999999999999" customHeight="1" x14ac:dyDescent="0.25">
      <c r="A18" s="369">
        <v>12</v>
      </c>
      <c r="B18" s="206"/>
      <c r="C18" s="370"/>
    </row>
    <row r="19" spans="1:4" s="24" customFormat="1" ht="20.149999999999999" customHeight="1" x14ac:dyDescent="0.25">
      <c r="A19" s="369">
        <v>13</v>
      </c>
      <c r="B19" s="102"/>
      <c r="C19" s="152"/>
    </row>
    <row r="20" spans="1:4" s="24" customFormat="1" ht="20.149999999999999" customHeight="1" x14ac:dyDescent="0.25">
      <c r="A20" s="369">
        <v>14</v>
      </c>
      <c r="B20" s="206"/>
      <c r="C20" s="370"/>
    </row>
    <row r="21" spans="1:4" s="24" customFormat="1" ht="20.149999999999999" customHeight="1" x14ac:dyDescent="0.25">
      <c r="A21" s="369">
        <v>15</v>
      </c>
      <c r="B21" s="206"/>
      <c r="C21" s="370"/>
    </row>
    <row r="22" spans="1:4" s="24" customFormat="1" ht="20.149999999999999" customHeight="1" x14ac:dyDescent="0.25">
      <c r="A22" s="369">
        <v>16</v>
      </c>
      <c r="B22" s="102"/>
      <c r="C22" s="152"/>
    </row>
    <row r="23" spans="1:4" s="24" customFormat="1" ht="20.149999999999999" customHeight="1" x14ac:dyDescent="0.25">
      <c r="A23" s="369">
        <v>17</v>
      </c>
      <c r="B23" s="206"/>
      <c r="C23" s="370"/>
    </row>
    <row r="24" spans="1:4" s="24" customFormat="1" ht="20.149999999999999" customHeight="1" x14ac:dyDescent="0.25">
      <c r="A24" s="369">
        <v>18</v>
      </c>
      <c r="B24" s="206"/>
      <c r="C24" s="370"/>
    </row>
    <row r="25" spans="1:4" s="24" customFormat="1" ht="20.149999999999999" customHeight="1" x14ac:dyDescent="0.25">
      <c r="A25" s="369">
        <v>19</v>
      </c>
      <c r="B25" s="102"/>
      <c r="C25" s="152"/>
    </row>
    <row r="26" spans="1:4" s="24" customFormat="1" ht="20.149999999999999" customHeight="1" x14ac:dyDescent="0.25">
      <c r="A26" s="369">
        <v>20</v>
      </c>
      <c r="B26" s="206"/>
      <c r="C26" s="370"/>
    </row>
    <row r="27" spans="1:4" s="24" customFormat="1" ht="20.149999999999999" customHeight="1" x14ac:dyDescent="0.25">
      <c r="A27" s="369">
        <v>21</v>
      </c>
      <c r="B27" s="206"/>
      <c r="C27" s="370"/>
    </row>
    <row r="28" spans="1:4" s="24" customFormat="1" ht="20.149999999999999" customHeight="1" x14ac:dyDescent="0.25">
      <c r="A28" s="369">
        <v>22</v>
      </c>
      <c r="B28" s="102"/>
      <c r="C28" s="152"/>
    </row>
    <row r="29" spans="1:4" s="24" customFormat="1" ht="20.149999999999999" customHeight="1" x14ac:dyDescent="0.25">
      <c r="A29" s="369">
        <v>23</v>
      </c>
      <c r="B29" s="206"/>
      <c r="C29" s="370"/>
    </row>
    <row r="30" spans="1:4" s="24" customFormat="1" ht="20.149999999999999" customHeight="1" x14ac:dyDescent="0.25">
      <c r="A30" s="369">
        <v>24</v>
      </c>
      <c r="B30" s="206"/>
      <c r="C30" s="370"/>
    </row>
    <row r="31" spans="1:4" s="24" customFormat="1" ht="20.149999999999999" customHeight="1" x14ac:dyDescent="0.25">
      <c r="A31" s="369">
        <v>25</v>
      </c>
      <c r="B31" s="102"/>
      <c r="C31" s="152"/>
    </row>
    <row r="32" spans="1:4" s="24" customFormat="1" ht="20.149999999999999" customHeight="1" x14ac:dyDescent="0.25">
      <c r="A32" s="372">
        <v>26</v>
      </c>
      <c r="B32" s="206"/>
      <c r="C32" s="370"/>
      <c r="D32" s="498" t="s">
        <v>475</v>
      </c>
    </row>
    <row r="33" spans="1:3" s="24" customFormat="1" ht="30" customHeight="1" thickBot="1" x14ac:dyDescent="0.3">
      <c r="A33" s="43"/>
      <c r="B33" s="90" t="s">
        <v>222</v>
      </c>
      <c r="C33" s="93">
        <f>SUM(C7:C32)</f>
        <v>0</v>
      </c>
    </row>
  </sheetData>
  <sheetProtection password="EAC6" sheet="1" objects="1" scenarios="1"/>
  <customSheetViews>
    <customSheetView guid="{685A2E79-1796-44F8-B950-02A0300E5822}" fitToPage="1">
      <selection activeCell="D32" sqref="D32"/>
      <pageMargins left="0.25" right="0.25" top="1" bottom="0.75" header="0.5" footer="0.5"/>
      <printOptions horizontalCentered="1"/>
      <pageSetup scale="86" orientation="portrait" r:id="rId1"/>
      <headerFooter alignWithMargins="0">
        <oddHeader>&amp;C&amp;"Arial,Bold"&amp;14Adult Foster Care Cost Report</oddHeader>
        <oddFooter xml:space="preserve">&amp;LLast Run: &amp;D&amp;C&amp;P&amp;RAFC Cost Report Revised  6/1/2014
</oddFooter>
      </headerFooter>
    </customSheetView>
    <customSheetView guid="{3CF3A837-7145-4E2E-8915-BA37DFFD1C31}" scale="75" showRuler="0" topLeftCell="A2">
      <selection activeCell="C31" sqref="C31"/>
      <pageMargins left="0.25" right="0.25" top="1" bottom="0.75" header="0.5" footer="0.5"/>
      <printOptions horizontalCentered="1"/>
      <pageSetup orientation="portrait" r:id="rId2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43E61ED1-6D84-4C84-A41C-B12F632B2CE1}" scale="75" topLeftCell="A2">
      <selection activeCell="A33" sqref="A32:A33"/>
      <pageMargins left="0.25" right="0.25" top="1" bottom="0.75" header="0.5" footer="0.5"/>
      <printOptions horizontalCentered="1"/>
      <pageSetup orientation="portrait" r:id="rId3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</customSheetViews>
  <mergeCells count="2">
    <mergeCell ref="A3:C3"/>
    <mergeCell ref="A4:C4"/>
  </mergeCells>
  <phoneticPr fontId="4" type="noConversion"/>
  <dataValidations disablePrompts="1" count="1"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C7:C32">
      <formula1>-9999999999</formula1>
    </dataValidation>
  </dataValidations>
  <hyperlinks>
    <hyperlink ref="D7" location="'B-Administrative Expenses'!A1" display="Return to Administrative Expenses Worksheet"/>
    <hyperlink ref="D32" location="'B-Administrative Expenses'!A1" display="Return to Administrative Expenses Worksheet"/>
  </hyperlinks>
  <printOptions horizontalCentered="1"/>
  <pageMargins left="0.25" right="0.25" top="1" bottom="0.75" header="0.5" footer="0.5"/>
  <pageSetup scale="72" orientation="portrait" r:id="rId4"/>
  <headerFooter scaleWithDoc="0" alignWithMargins="0">
    <oddHeader>&amp;C&amp;"Arial,Bold"&amp;14AFC Cost Report - FY2018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Normal="100" workbookViewId="0"/>
  </sheetViews>
  <sheetFormatPr defaultColWidth="9.1796875" defaultRowHeight="14" x14ac:dyDescent="0.3"/>
  <cols>
    <col min="1" max="1" width="22.54296875" style="284" customWidth="1"/>
    <col min="2" max="2" width="68.26953125" style="285" customWidth="1"/>
    <col min="3" max="8" width="15.7265625" style="285" customWidth="1"/>
    <col min="9" max="16384" width="9.1796875" style="275"/>
  </cols>
  <sheetData>
    <row r="1" spans="1:17" s="273" customFormat="1" ht="30" customHeight="1" x14ac:dyDescent="0.25">
      <c r="A1" s="270" t="s">
        <v>459</v>
      </c>
      <c r="B1" s="272"/>
      <c r="C1" s="272"/>
      <c r="D1" s="272"/>
      <c r="E1" s="272"/>
      <c r="F1" s="272"/>
      <c r="G1" s="272"/>
      <c r="H1" s="272"/>
    </row>
    <row r="2" spans="1:17" s="273" customFormat="1" ht="30" customHeight="1" x14ac:dyDescent="0.25">
      <c r="A2" s="429" t="s">
        <v>306</v>
      </c>
      <c r="B2" s="210" t="str">
        <f>'General Information'!B3</f>
        <v>You MUST select your provider name in the General Information tab, line item G1.</v>
      </c>
      <c r="C2" s="272"/>
      <c r="D2" s="272"/>
      <c r="E2" s="272"/>
      <c r="F2" s="272"/>
      <c r="G2" s="272"/>
      <c r="H2" s="272"/>
    </row>
    <row r="3" spans="1:17" ht="33.75" customHeight="1" x14ac:dyDescent="0.3">
      <c r="A3" s="532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2"/>
      <c r="C3" s="532"/>
      <c r="D3" s="532"/>
      <c r="E3" s="532"/>
      <c r="F3" s="274"/>
      <c r="G3" s="274"/>
      <c r="H3" s="274"/>
    </row>
    <row r="4" spans="1:17" ht="33.75" customHeight="1" thickBot="1" x14ac:dyDescent="0.35">
      <c r="A4" s="532" t="s">
        <v>477</v>
      </c>
      <c r="B4" s="532"/>
      <c r="C4" s="532"/>
      <c r="D4" s="532"/>
      <c r="E4" s="532"/>
      <c r="F4" s="274"/>
      <c r="G4" s="274"/>
      <c r="H4" s="274"/>
    </row>
    <row r="5" spans="1:17" s="273" customFormat="1" ht="30" customHeight="1" thickBot="1" x14ac:dyDescent="0.3">
      <c r="A5" s="276"/>
      <c r="B5" s="241" t="s">
        <v>376</v>
      </c>
      <c r="C5" s="396" t="s">
        <v>130</v>
      </c>
      <c r="D5" s="397" t="s">
        <v>15</v>
      </c>
      <c r="E5" s="398" t="s">
        <v>131</v>
      </c>
      <c r="F5" s="432" t="s">
        <v>132</v>
      </c>
      <c r="G5" s="399" t="s">
        <v>133</v>
      </c>
      <c r="H5" s="400" t="s">
        <v>134</v>
      </c>
      <c r="K5" s="277"/>
      <c r="L5" s="277"/>
      <c r="M5" s="277"/>
      <c r="N5" s="277"/>
      <c r="O5" s="277"/>
      <c r="P5" s="277"/>
      <c r="Q5" s="277"/>
    </row>
    <row r="6" spans="1:17" s="273" customFormat="1" ht="20.149999999999999" customHeight="1" thickBot="1" x14ac:dyDescent="0.3">
      <c r="A6" s="276"/>
      <c r="B6" s="216" t="s">
        <v>377</v>
      </c>
      <c r="C6" s="217"/>
      <c r="D6" s="330"/>
      <c r="E6" s="331"/>
      <c r="F6" s="332"/>
      <c r="G6" s="332"/>
      <c r="H6" s="332"/>
    </row>
    <row r="7" spans="1:17" s="273" customFormat="1" ht="20.149999999999999" customHeight="1" x14ac:dyDescent="0.25">
      <c r="A7" s="224" t="s">
        <v>23</v>
      </c>
      <c r="B7" s="242" t="s">
        <v>536</v>
      </c>
      <c r="C7" s="310">
        <f t="shared" ref="C7:C15" si="0">IFERROR(E7/D7, 0)</f>
        <v>0</v>
      </c>
      <c r="D7" s="433"/>
      <c r="E7" s="434"/>
      <c r="F7" s="435"/>
      <c r="G7" s="436"/>
      <c r="H7" s="434"/>
    </row>
    <row r="8" spans="1:17" s="273" customFormat="1" ht="20.149999999999999" customHeight="1" x14ac:dyDescent="0.25">
      <c r="A8" s="224" t="s">
        <v>58</v>
      </c>
      <c r="B8" s="242" t="s">
        <v>619</v>
      </c>
      <c r="C8" s="220">
        <f t="shared" ref="C8" si="1">IFERROR(E8/D8, 0)</f>
        <v>0</v>
      </c>
      <c r="D8" s="386"/>
      <c r="E8" s="437"/>
      <c r="F8" s="438"/>
      <c r="G8" s="439"/>
      <c r="H8" s="437"/>
    </row>
    <row r="9" spans="1:17" s="273" customFormat="1" ht="20.149999999999999" customHeight="1" x14ac:dyDescent="0.25">
      <c r="A9" s="224" t="s">
        <v>59</v>
      </c>
      <c r="B9" s="242" t="s">
        <v>72</v>
      </c>
      <c r="C9" s="220">
        <f t="shared" si="0"/>
        <v>0</v>
      </c>
      <c r="D9" s="386"/>
      <c r="E9" s="437"/>
      <c r="F9" s="438"/>
      <c r="G9" s="439"/>
      <c r="H9" s="437"/>
    </row>
    <row r="10" spans="1:17" s="272" customFormat="1" ht="20.149999999999999" customHeight="1" x14ac:dyDescent="0.25">
      <c r="A10" s="224" t="s">
        <v>60</v>
      </c>
      <c r="B10" s="242" t="s">
        <v>162</v>
      </c>
      <c r="C10" s="220">
        <f t="shared" si="0"/>
        <v>0</v>
      </c>
      <c r="D10" s="386"/>
      <c r="E10" s="437"/>
      <c r="F10" s="438"/>
      <c r="G10" s="439"/>
      <c r="H10" s="437"/>
    </row>
    <row r="11" spans="1:17" s="273" customFormat="1" ht="20.149999999999999" customHeight="1" x14ac:dyDescent="0.25">
      <c r="A11" s="224" t="s">
        <v>61</v>
      </c>
      <c r="B11" s="242" t="s">
        <v>620</v>
      </c>
      <c r="C11" s="220">
        <f t="shared" si="0"/>
        <v>0</v>
      </c>
      <c r="D11" s="386"/>
      <c r="E11" s="437"/>
      <c r="F11" s="438"/>
      <c r="G11" s="439"/>
      <c r="H11" s="437"/>
    </row>
    <row r="12" spans="1:17" s="273" customFormat="1" ht="20.149999999999999" customHeight="1" x14ac:dyDescent="0.25">
      <c r="A12" s="224" t="s">
        <v>62</v>
      </c>
      <c r="B12" s="242" t="s">
        <v>621</v>
      </c>
      <c r="C12" s="220">
        <f t="shared" si="0"/>
        <v>0</v>
      </c>
      <c r="D12" s="386"/>
      <c r="E12" s="437"/>
      <c r="F12" s="438"/>
      <c r="G12" s="439"/>
      <c r="H12" s="437"/>
    </row>
    <row r="13" spans="1:17" s="273" customFormat="1" ht="20.149999999999999" customHeight="1" x14ac:dyDescent="0.25">
      <c r="A13" s="224" t="s">
        <v>63</v>
      </c>
      <c r="B13" s="242" t="s">
        <v>622</v>
      </c>
      <c r="C13" s="220">
        <f t="shared" si="0"/>
        <v>0</v>
      </c>
      <c r="D13" s="386"/>
      <c r="E13" s="437"/>
      <c r="F13" s="438"/>
      <c r="G13" s="439"/>
      <c r="H13" s="437"/>
    </row>
    <row r="14" spans="1:17" s="273" customFormat="1" ht="20.149999999999999" customHeight="1" x14ac:dyDescent="0.25">
      <c r="A14" s="224" t="s">
        <v>64</v>
      </c>
      <c r="B14" s="242" t="s">
        <v>378</v>
      </c>
      <c r="C14" s="220">
        <f t="shared" si="0"/>
        <v>0</v>
      </c>
      <c r="D14" s="386"/>
      <c r="E14" s="437"/>
      <c r="F14" s="438"/>
      <c r="G14" s="439"/>
      <c r="H14" s="437"/>
    </row>
    <row r="15" spans="1:17" s="273" customFormat="1" ht="20.149999999999999" customHeight="1" thickBot="1" x14ac:dyDescent="0.3">
      <c r="A15" s="224" t="s">
        <v>65</v>
      </c>
      <c r="B15" s="242" t="s">
        <v>539</v>
      </c>
      <c r="C15" s="222">
        <f t="shared" si="0"/>
        <v>0</v>
      </c>
      <c r="D15" s="391"/>
      <c r="E15" s="440"/>
      <c r="F15" s="441"/>
      <c r="G15" s="442"/>
      <c r="H15" s="440"/>
    </row>
    <row r="16" spans="1:17" s="273" customFormat="1" ht="26.5" thickBot="1" x14ac:dyDescent="0.3">
      <c r="A16" s="224"/>
      <c r="B16" s="223" t="s">
        <v>460</v>
      </c>
      <c r="C16" s="396" t="s">
        <v>257</v>
      </c>
      <c r="D16" s="397" t="s">
        <v>15</v>
      </c>
      <c r="E16" s="430" t="s">
        <v>131</v>
      </c>
      <c r="F16" s="431" t="s">
        <v>132</v>
      </c>
      <c r="G16" s="399" t="s">
        <v>133</v>
      </c>
      <c r="H16" s="400" t="s">
        <v>134</v>
      </c>
    </row>
    <row r="17" spans="1:17" s="273" customFormat="1" ht="30" customHeight="1" x14ac:dyDescent="0.25">
      <c r="A17" s="224" t="s">
        <v>66</v>
      </c>
      <c r="B17" s="333" t="s">
        <v>181</v>
      </c>
      <c r="C17" s="307">
        <f>SUM(E17:H17)</f>
        <v>0</v>
      </c>
      <c r="D17" s="225">
        <f>'C1-Other Direct Staffing'!D33</f>
        <v>0</v>
      </c>
      <c r="E17" s="322">
        <f>'C1-Other Direct Staffing'!E33</f>
        <v>0</v>
      </c>
      <c r="F17" s="323">
        <f>'C1-Other Direct Staffing'!F33</f>
        <v>0</v>
      </c>
      <c r="G17" s="324">
        <f>'C1-Other Direct Staffing'!G33</f>
        <v>0</v>
      </c>
      <c r="H17" s="322">
        <f>'C1-Other Direct Staffing'!H33</f>
        <v>0</v>
      </c>
    </row>
    <row r="18" spans="1:17" s="273" customFormat="1" ht="30" customHeight="1" thickBot="1" x14ac:dyDescent="0.3">
      <c r="A18" s="377" t="s">
        <v>67</v>
      </c>
      <c r="B18" s="246" t="s">
        <v>541</v>
      </c>
      <c r="C18" s="308">
        <f>SUM(E18:H18)</f>
        <v>0</v>
      </c>
      <c r="D18" s="311">
        <f>SUM(D7:D15,D17)</f>
        <v>0</v>
      </c>
      <c r="E18" s="325">
        <f>SUM(E7:E15,E17)</f>
        <v>0</v>
      </c>
      <c r="F18" s="326">
        <f>SUM(F7:F15,F17)</f>
        <v>0</v>
      </c>
      <c r="G18" s="327">
        <f>SUM(G7:G15,G17)</f>
        <v>0</v>
      </c>
      <c r="H18" s="325">
        <f>SUM(H7:H15,H17)</f>
        <v>0</v>
      </c>
    </row>
    <row r="19" spans="1:17" s="273" customFormat="1" ht="16" thickBot="1" x14ac:dyDescent="0.3">
      <c r="A19" s="516"/>
      <c r="B19" s="309"/>
      <c r="C19" s="335"/>
      <c r="D19" s="335"/>
      <c r="E19" s="335"/>
      <c r="F19" s="335"/>
      <c r="G19" s="335"/>
      <c r="H19" s="335"/>
    </row>
    <row r="20" spans="1:17" s="272" customFormat="1" ht="18.75" customHeight="1" x14ac:dyDescent="0.25">
      <c r="A20" s="377" t="s">
        <v>68</v>
      </c>
      <c r="B20" s="232" t="s">
        <v>537</v>
      </c>
      <c r="C20" s="443"/>
      <c r="D20" s="303"/>
      <c r="E20" s="304"/>
      <c r="F20" s="218"/>
      <c r="G20" s="218"/>
      <c r="H20" s="303"/>
    </row>
    <row r="21" spans="1:17" s="272" customFormat="1" ht="18.75" customHeight="1" thickBot="1" x14ac:dyDescent="0.3">
      <c r="A21" s="224" t="s">
        <v>69</v>
      </c>
      <c r="B21" s="232" t="s">
        <v>538</v>
      </c>
      <c r="C21" s="519"/>
      <c r="D21" s="1"/>
      <c r="E21" s="1"/>
      <c r="F21" s="1"/>
      <c r="G21" s="1"/>
      <c r="H21" s="1"/>
    </row>
    <row r="22" spans="1:17" s="273" customFormat="1" ht="6.75" customHeight="1" thickBot="1" x14ac:dyDescent="0.3">
      <c r="A22" s="1"/>
      <c r="B22" s="1"/>
      <c r="C22" s="1"/>
      <c r="D22" s="1"/>
      <c r="E22" s="1"/>
      <c r="F22" s="1"/>
      <c r="G22" s="1"/>
      <c r="H22" s="1"/>
      <c r="K22" s="277"/>
      <c r="L22" s="277"/>
      <c r="M22" s="277"/>
      <c r="N22" s="277"/>
      <c r="O22" s="277"/>
      <c r="P22" s="277"/>
      <c r="Q22" s="277"/>
    </row>
    <row r="23" spans="1:17" s="273" customFormat="1" ht="18.75" customHeight="1" thickBot="1" x14ac:dyDescent="0.3">
      <c r="A23" s="224" t="s">
        <v>70</v>
      </c>
      <c r="B23" s="246" t="s">
        <v>379</v>
      </c>
      <c r="C23" s="520">
        <f>SUM(C18,C20:C21)</f>
        <v>0</v>
      </c>
      <c r="D23" s="1"/>
      <c r="E23" s="1"/>
      <c r="F23" s="1"/>
      <c r="G23" s="1"/>
      <c r="H23" s="1"/>
      <c r="K23" s="277"/>
      <c r="L23" s="277"/>
      <c r="M23" s="277"/>
      <c r="N23" s="277"/>
      <c r="O23" s="277"/>
      <c r="P23" s="277"/>
      <c r="Q23" s="277"/>
    </row>
    <row r="24" spans="1:17" s="273" customFormat="1" ht="9.75" customHeight="1" x14ac:dyDescent="0.25">
      <c r="A24" s="224"/>
      <c r="B24" s="243"/>
      <c r="C24" s="244"/>
      <c r="D24" s="245"/>
      <c r="E24" s="244"/>
      <c r="F24" s="244"/>
      <c r="G24" s="244"/>
      <c r="H24" s="244"/>
      <c r="I24" s="279"/>
      <c r="J24" s="279"/>
    </row>
    <row r="25" spans="1:17" s="280" customFormat="1" x14ac:dyDescent="0.25">
      <c r="A25" s="276"/>
      <c r="B25" s="247"/>
      <c r="C25" s="248"/>
      <c r="D25" s="249"/>
      <c r="E25" s="248"/>
      <c r="F25" s="248"/>
      <c r="G25" s="248"/>
      <c r="H25" s="248"/>
    </row>
    <row r="26" spans="1:17" s="273" customFormat="1" ht="30" customHeight="1" x14ac:dyDescent="0.25">
      <c r="A26" s="224" t="s">
        <v>71</v>
      </c>
      <c r="B26" s="250" t="s">
        <v>138</v>
      </c>
      <c r="C26" s="535"/>
      <c r="D26" s="536"/>
      <c r="E26" s="536"/>
      <c r="F26" s="536"/>
      <c r="G26" s="536"/>
      <c r="H26" s="537"/>
    </row>
    <row r="27" spans="1:17" s="282" customFormat="1" x14ac:dyDescent="0.25">
      <c r="A27" s="276"/>
      <c r="B27" s="281"/>
      <c r="C27" s="538"/>
      <c r="D27" s="539"/>
      <c r="E27" s="539"/>
      <c r="F27" s="539"/>
      <c r="G27" s="539"/>
      <c r="H27" s="540"/>
    </row>
    <row r="28" spans="1:17" s="282" customFormat="1" x14ac:dyDescent="0.25">
      <c r="A28" s="276"/>
      <c r="B28" s="281"/>
      <c r="C28" s="538"/>
      <c r="D28" s="539"/>
      <c r="E28" s="539"/>
      <c r="F28" s="539"/>
      <c r="G28" s="539"/>
      <c r="H28" s="540"/>
    </row>
    <row r="29" spans="1:17" s="282" customFormat="1" ht="15.5" x14ac:dyDescent="0.25">
      <c r="A29" s="271"/>
      <c r="C29" s="541"/>
      <c r="D29" s="542"/>
      <c r="E29" s="542"/>
      <c r="F29" s="542"/>
      <c r="G29" s="542"/>
      <c r="H29" s="543"/>
    </row>
    <row r="30" spans="1:17" s="273" customFormat="1" ht="30" customHeight="1" x14ac:dyDescent="0.25">
      <c r="A30" s="279"/>
      <c r="D30" s="283"/>
      <c r="E30" s="272"/>
      <c r="F30" s="283"/>
      <c r="G30" s="283"/>
      <c r="H30" s="283"/>
    </row>
  </sheetData>
  <sheetProtection password="EAC6" sheet="1" objects="1" scenarios="1"/>
  <customSheetViews>
    <customSheetView guid="{685A2E79-1796-44F8-B950-02A0300E5822}" fitToPage="1" topLeftCell="A4">
      <selection activeCell="A18" sqref="A18:XFD18"/>
      <pageMargins left="0.7" right="0.7" top="0.75" bottom="0.75" header="0.3" footer="0.3"/>
      <pageSetup scale="57" orientation="portrait" r:id="rId1"/>
    </customSheetView>
  </customSheetViews>
  <mergeCells count="3">
    <mergeCell ref="A3:E3"/>
    <mergeCell ref="A4:E4"/>
    <mergeCell ref="C26:H29"/>
  </mergeCells>
  <dataValidations disablePrompts="1" count="2"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C20:C21 E7:H15">
      <formula1>-9999999999</formula1>
    </dataValidation>
    <dataValidation type="decimal" allowBlank="1" showInputMessage="1" showErrorMessage="1" errorTitle="Enter a number" error="You must enter a number. Decimal points are allowed. " promptTitle="Enter a Number " prompt="You must enter a number. Decimal points are allowed. " sqref="D7:D15">
      <formula1>0</formula1>
      <formula2>100000</formula2>
    </dataValidation>
  </dataValidations>
  <hyperlinks>
    <hyperlink ref="B17" location="'C1-Other Direct Staffing'!A1" display="Other Direct Staffing Expense Details"/>
  </hyperlinks>
  <pageMargins left="0.7" right="0.7" top="0.75" bottom="0.75" header="0.3" footer="0.3"/>
  <pageSetup scale="67" orientation="landscape" r:id="rId2"/>
  <headerFooter scaleWithDoc="0" alignWithMargins="0">
    <oddHeader>&amp;C&amp;"Arial,Bold"&amp;14AFC Cost Report - FY2018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42</vt:i4>
      </vt:variant>
    </vt:vector>
  </HeadingPairs>
  <TitlesOfParts>
    <vt:vector size="58" baseType="lpstr">
      <vt:lpstr>General Information</vt:lpstr>
      <vt:lpstr>A-Revenue</vt:lpstr>
      <vt:lpstr>A1-Other Revenue</vt:lpstr>
      <vt:lpstr>B-Administrative Expenses</vt:lpstr>
      <vt:lpstr>B1-Other Indirect Staffing</vt:lpstr>
      <vt:lpstr>B2-Occupancy Expenses</vt:lpstr>
      <vt:lpstr>B3-Other Admin Expenses</vt:lpstr>
      <vt:lpstr>B4-Non-Reimbursable Expense</vt:lpstr>
      <vt:lpstr>C-Direct Care Expenses</vt:lpstr>
      <vt:lpstr>C1-Other Direct Staffing</vt:lpstr>
      <vt:lpstr>CA-Caregiver Stipends</vt:lpstr>
      <vt:lpstr>Summary</vt:lpstr>
      <vt:lpstr>Stmt Certification</vt:lpstr>
      <vt:lpstr>AFC</vt:lpstr>
      <vt:lpstr>UpdateData</vt:lpstr>
      <vt:lpstr>Lookup</vt:lpstr>
      <vt:lpstr>AFCFilers</vt:lpstr>
      <vt:lpstr>AFCProviders</vt:lpstr>
      <vt:lpstr>AFC!AFCProviders2</vt:lpstr>
      <vt:lpstr>DropDeadDate</vt:lpstr>
      <vt:lpstr>EndDate</vt:lpstr>
      <vt:lpstr>FileName</vt:lpstr>
      <vt:lpstr>Footer</vt:lpstr>
      <vt:lpstr>For</vt:lpstr>
      <vt:lpstr>Header</vt:lpstr>
      <vt:lpstr>NonReimburseableExpenseDetails</vt:lpstr>
      <vt:lpstr>OfficerDate</vt:lpstr>
      <vt:lpstr>Operating_Results_and_Margin</vt:lpstr>
      <vt:lpstr>OrganizationName</vt:lpstr>
      <vt:lpstr>OrgID</vt:lpstr>
      <vt:lpstr>OtherAdministrativeExpenseDetails</vt:lpstr>
      <vt:lpstr>OtherDirectStaffingExpenseDetails</vt:lpstr>
      <vt:lpstr>OtherIndirectStaffingExpenseDetails</vt:lpstr>
      <vt:lpstr>OtherRevenue</vt:lpstr>
      <vt:lpstr>OtherRevenueDetails</vt:lpstr>
      <vt:lpstr>PreparerDate</vt:lpstr>
      <vt:lpstr>'A1-Other Revenue'!Print_Area</vt:lpstr>
      <vt:lpstr>AFC!Print_Area</vt:lpstr>
      <vt:lpstr>'A-Revenue'!Print_Area</vt:lpstr>
      <vt:lpstr>'B1-Other Indirect Staffing'!Print_Area</vt:lpstr>
      <vt:lpstr>'B2-Occupancy Expenses'!Print_Area</vt:lpstr>
      <vt:lpstr>'B3-Other Admin Expenses'!Print_Area</vt:lpstr>
      <vt:lpstr>'B4-Non-Reimbursable Expense'!Print_Area</vt:lpstr>
      <vt:lpstr>'B-Administrative Expenses'!Print_Area</vt:lpstr>
      <vt:lpstr>'C1-Other Direct Staffing'!Print_Area</vt:lpstr>
      <vt:lpstr>'CA-Caregiver Stipends'!Print_Area</vt:lpstr>
      <vt:lpstr>'General Information'!Print_Area</vt:lpstr>
      <vt:lpstr>'Stmt Certification'!Print_Area</vt:lpstr>
      <vt:lpstr>Summary!Print_Area</vt:lpstr>
      <vt:lpstr>'General Information'!Print_Titles</vt:lpstr>
      <vt:lpstr>UpdateData!Print_Titles</vt:lpstr>
      <vt:lpstr>ReportYear</vt:lpstr>
      <vt:lpstr>StartDate</vt:lpstr>
      <vt:lpstr>TypeOfCare</vt:lpstr>
      <vt:lpstr>AFC!UnregisteredAgency</vt:lpstr>
      <vt:lpstr>UpdatedBy</vt:lpstr>
      <vt:lpstr>UpdatedOn</vt:lpstr>
      <vt:lpstr>YesORNo</vt:lpstr>
    </vt:vector>
  </TitlesOfParts>
  <Company>CHIA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AFC Cost Report 2014</dc:title>
  <dc:subject>Adult Foster Care Cost Report</dc:subject>
  <dc:creator>HL</dc:creator>
  <cp:keywords>AFCCR2014</cp:keywords>
  <dc:description>Adult Foster Care Cost Report 2014. Non-Group.</dc:description>
  <cp:lastModifiedBy>Vogel, Rick</cp:lastModifiedBy>
  <cp:lastPrinted>2019-05-08T16:38:48Z</cp:lastPrinted>
  <dcterms:created xsi:type="dcterms:W3CDTF">2006-05-03T18:36:18Z</dcterms:created>
  <dcterms:modified xsi:type="dcterms:W3CDTF">2019-07-30T17:16:21Z</dcterms:modified>
  <cp:category>Cost Report</cp:category>
</cp:coreProperties>
</file>